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lejor.sharepoint.com/sites/Compartilhados/Documentos Compartilhados/RDV-RELATÓRIOS DE DESPESA DE VIAGEM/Relatórios de Viagem 2021/"/>
    </mc:Choice>
  </mc:AlternateContent>
  <xr:revisionPtr revIDLastSave="161" documentId="13_ncr:1_{023D350D-6AB2-4895-90ED-135F2086200D}" xr6:coauthVersionLast="47" xr6:coauthVersionMax="47" xr10:uidLastSave="{BE03417B-A927-4CEC-AB7C-259E68D20226}"/>
  <bookViews>
    <workbookView showHorizontalScroll="0" showVerticalScroll="0" showSheetTabs="0" xWindow="-120" yWindow="-120" windowWidth="20730" windowHeight="11160" xr2:uid="{A6E021AE-0F7E-4248-AB12-A5A847D73C46}"/>
  </bookViews>
  <sheets>
    <sheet name="Planilha1" sheetId="1" r:id="rId1"/>
  </sheets>
  <definedNames>
    <definedName name="_xlnm._FilterDatabase" localSheetId="0" hidden="1">Planilha1!$A$2:$J$2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2" i="1" l="1"/>
  <c r="F64" i="1" l="1"/>
  <c r="G46" i="1"/>
  <c r="G44" i="1"/>
  <c r="G53" i="1" l="1"/>
  <c r="G48" i="1" l="1"/>
  <c r="G43" i="1" l="1"/>
  <c r="G32" i="1"/>
  <c r="E32" i="1"/>
  <c r="E64" i="1" s="1"/>
  <c r="D21" i="1"/>
  <c r="D64" i="1" s="1"/>
  <c r="G12" i="1"/>
  <c r="G7" i="1"/>
  <c r="G4" i="1"/>
  <c r="G3" i="1"/>
  <c r="G64" i="1" s="1"/>
  <c r="G65" i="1" l="1"/>
</calcChain>
</file>

<file path=xl/sharedStrings.xml><?xml version="1.0" encoding="utf-8"?>
<sst xmlns="http://schemas.openxmlformats.org/spreadsheetml/2006/main" count="441" uniqueCount="165">
  <si>
    <t xml:space="preserve">RELATÓRIO DE DESPESAS COM VIAGENS E DESLOCAMENTOS - 2021      </t>
  </si>
  <si>
    <t>PERÍODO DE VIAGEM</t>
  </si>
  <si>
    <t>RDV N.º</t>
  </si>
  <si>
    <t>DESPESAS COM ALIMENTAÇÃO/ PEDÁGIO/ TAXI/ COMBUSTÍVEL/ ESTACIONAMENTO</t>
  </si>
  <si>
    <t>HOTEL</t>
  </si>
  <si>
    <t xml:space="preserve">LOCAÇÃO DE VEÍCULO </t>
  </si>
  <si>
    <t>PASSAGEM AÉREA</t>
  </si>
  <si>
    <t>PARTICIPANTES</t>
  </si>
  <si>
    <t>ITINERÁRIO</t>
  </si>
  <si>
    <t xml:space="preserve">JUSTIFICATIVA DA VIAGEM </t>
  </si>
  <si>
    <t>JANEIRO</t>
  </si>
  <si>
    <t>N/A</t>
  </si>
  <si>
    <t>João Biral Junior</t>
  </si>
  <si>
    <t>Curitiba-São Paulo- Curitiba</t>
  </si>
  <si>
    <t>Alteração voo/Diferença tarifária</t>
  </si>
  <si>
    <t>Visita comercializadoras</t>
  </si>
  <si>
    <t>001/21</t>
  </si>
  <si>
    <t>Emerson Luis Alberti e Élio Daniel Henklein</t>
  </si>
  <si>
    <t>Curitiba - Guarapuava - Candói - Curitiba</t>
  </si>
  <si>
    <t xml:space="preserve">Visita Técnica CEFSC </t>
  </si>
  <si>
    <t>27/01/2021 a 30/01/21</t>
  </si>
  <si>
    <t>002/21</t>
  </si>
  <si>
    <t>Emerson Luis Alberti</t>
  </si>
  <si>
    <t>FEVEREIRO</t>
  </si>
  <si>
    <t>Curitiba - São Paulo - Curitiba</t>
  </si>
  <si>
    <t>22/02/2021 a 23/02/21</t>
  </si>
  <si>
    <t>003/21</t>
  </si>
  <si>
    <t>Mayco Jose Leandro</t>
  </si>
  <si>
    <t>004/21</t>
  </si>
  <si>
    <t>Luiz Eduardo Wolff</t>
  </si>
  <si>
    <t>Vistorias de serviços realizados/a realizar no CEFSC e assuntos administrativos.</t>
  </si>
  <si>
    <t>26/02/2021 à 01/03/21</t>
  </si>
  <si>
    <t>005/21</t>
  </si>
  <si>
    <t>MARÇO</t>
  </si>
  <si>
    <t>01/03/2021 à 11/03/21</t>
  </si>
  <si>
    <t>006/21</t>
  </si>
  <si>
    <t>Élio Daniel Henklein</t>
  </si>
  <si>
    <t>Curitiba- São Paulo - Curitiba</t>
  </si>
  <si>
    <t>Visita comercializadora</t>
  </si>
  <si>
    <t>12/03/2021 à 15/03/21</t>
  </si>
  <si>
    <t>007/21</t>
  </si>
  <si>
    <t>Cleverson Silveira e Emerson Luis Alberti</t>
  </si>
  <si>
    <t>ABRIL</t>
  </si>
  <si>
    <t>008/21</t>
  </si>
  <si>
    <t>Curitiba - Guarapuava - Curitiba</t>
  </si>
  <si>
    <t>Assuntos administrativos.</t>
  </si>
  <si>
    <t>25/04/2021 a 29/04/2021</t>
  </si>
  <si>
    <t>009/21</t>
  </si>
  <si>
    <t>Denilson José Camargo</t>
  </si>
  <si>
    <t xml:space="preserve"> Guarapuava - Curitiba -  Guarapuava</t>
  </si>
  <si>
    <t>Acompanhar testes/sistema sede ELEJOR</t>
  </si>
  <si>
    <t>MAIO</t>
  </si>
  <si>
    <t>03/05/2021 a 06/05/2021</t>
  </si>
  <si>
    <t>010/21</t>
  </si>
  <si>
    <t>Mayco José Leandro</t>
  </si>
  <si>
    <t>Instalação estações de operação sede ELEJOR</t>
  </si>
  <si>
    <t>Curitiba - Brasília - Curitiba</t>
  </si>
  <si>
    <t>Reunião Abragel/ANEEL</t>
  </si>
  <si>
    <t>10/05/2021 a 14/05/2021</t>
  </si>
  <si>
    <t>011/21</t>
  </si>
  <si>
    <t xml:space="preserve">Acompanhar serviços CEFSC </t>
  </si>
  <si>
    <t>012/21</t>
  </si>
  <si>
    <t>Reunião ANEEL</t>
  </si>
  <si>
    <t>24/05/2021 a 28/05/2021</t>
  </si>
  <si>
    <t>013/21</t>
  </si>
  <si>
    <t>Emerson L. Alberti e Élio Daniel Henklein</t>
  </si>
  <si>
    <t>JUNHO</t>
  </si>
  <si>
    <t>07/06 a 11/06/2021</t>
  </si>
  <si>
    <t>014/21</t>
  </si>
  <si>
    <t>22/06/2021 a 24/06/2021</t>
  </si>
  <si>
    <t>015/21</t>
  </si>
  <si>
    <t>Visita Técnica Fundão</t>
  </si>
  <si>
    <t>JULHO</t>
  </si>
  <si>
    <t>05/07/2021 a 07/07/2021</t>
  </si>
  <si>
    <t>016/21</t>
  </si>
  <si>
    <t>06/07/2021 a 08/07/2021</t>
  </si>
  <si>
    <t>017/21</t>
  </si>
  <si>
    <t xml:space="preserve">Finalização Cronograma Manutenções Fundão </t>
  </si>
  <si>
    <t>Visita Comercializadoras</t>
  </si>
  <si>
    <t>AGOSTO</t>
  </si>
  <si>
    <t>05/08/2021 a 06/08/2021</t>
  </si>
  <si>
    <t>018/21</t>
  </si>
  <si>
    <t>Alan Pity</t>
  </si>
  <si>
    <t>Guararapuava - Maringá- Guarapuava</t>
  </si>
  <si>
    <t>Inspeção Equipamento</t>
  </si>
  <si>
    <t>019/21</t>
  </si>
  <si>
    <t>João Paulo</t>
  </si>
  <si>
    <t>26/07/2021 a 30/07/2021</t>
  </si>
  <si>
    <t>020/21</t>
  </si>
  <si>
    <t>Acompanhar a conclusão trabalhos em conjunto com a equipe de O&amp;M</t>
  </si>
  <si>
    <t>021/21</t>
  </si>
  <si>
    <t>Curitiba- Candoi - Foz do Jordão - Curitiba</t>
  </si>
  <si>
    <t>Vistoria de serviços CEFSC</t>
  </si>
  <si>
    <t xml:space="preserve"> Emerson Luís Alberti e Cleverson M. Silveira</t>
  </si>
  <si>
    <t xml:space="preserve"> 29/08/2021 a 31/08/2021</t>
  </si>
  <si>
    <t>022/21</t>
  </si>
  <si>
    <t xml:space="preserve"> Cleverson M. Silveira</t>
  </si>
  <si>
    <t xml:space="preserve"> Emerson Luís Alberti </t>
  </si>
  <si>
    <t>15/09/2021 a 16/09/2021</t>
  </si>
  <si>
    <t>SETEMBRO</t>
  </si>
  <si>
    <t>01/08/2021 a 31/08/2021</t>
  </si>
  <si>
    <t>01/09/2021 a 30/09/2021</t>
  </si>
  <si>
    <t>15/07/2021 a 31/07/2021</t>
  </si>
  <si>
    <t>15/09/2021 a 20/09/2021</t>
  </si>
  <si>
    <t>Curitiba- Guarapuava- Curitiba</t>
  </si>
  <si>
    <t>023/21</t>
  </si>
  <si>
    <t>18/10/2021 a 20/10/2021</t>
  </si>
  <si>
    <t xml:space="preserve">Cleverson Silveira </t>
  </si>
  <si>
    <t>Contrato/Locação veículo</t>
  </si>
  <si>
    <t>OUTUBRO</t>
  </si>
  <si>
    <t>20/10/2021 a 21/10/2021</t>
  </si>
  <si>
    <t>024/21</t>
  </si>
  <si>
    <t>025/21</t>
  </si>
  <si>
    <t>26/10/2021 a 27/10/2021</t>
  </si>
  <si>
    <t>13/10/2021 a 22/10/2021</t>
  </si>
  <si>
    <t>Paulo Gulin</t>
  </si>
  <si>
    <t>026/21</t>
  </si>
  <si>
    <t xml:space="preserve"> Emerson Luís Alberti  </t>
  </si>
  <si>
    <t>Cleverson Silveira</t>
  </si>
  <si>
    <t>13/10/2021 a 14/10/2021</t>
  </si>
  <si>
    <t>Participação Feira Energia</t>
  </si>
  <si>
    <t>01/10/2021 a 31/10/2021</t>
  </si>
  <si>
    <t>NOVEMBRO</t>
  </si>
  <si>
    <t xml:space="preserve"> N/A </t>
  </si>
  <si>
    <t>Curitiba-Brasília- Curitiba</t>
  </si>
  <si>
    <t>ANEEL/BETTIOL Advocacia</t>
  </si>
  <si>
    <t>11/11/2021 a 12/11/2021</t>
  </si>
  <si>
    <t>029/21</t>
  </si>
  <si>
    <t>027/21</t>
  </si>
  <si>
    <t>028/21</t>
  </si>
  <si>
    <t>Transporte de mudas para plantio e verificação de serviços</t>
  </si>
  <si>
    <t>02/11/2021 a 06/11/2021</t>
  </si>
  <si>
    <t>030/21</t>
  </si>
  <si>
    <t>Manutenção Preventiva/Corretiva nas UG´s da UHE FND.</t>
  </si>
  <si>
    <t>08/11/2021 a 19/11/2021</t>
  </si>
  <si>
    <t>031/21</t>
  </si>
  <si>
    <t>23/11/2021 a 25/11/2021</t>
  </si>
  <si>
    <t>033/21</t>
  </si>
  <si>
    <t>Reunião Ministério de Minas e Energia e outras</t>
  </si>
  <si>
    <t>032/21</t>
  </si>
  <si>
    <t>22/11/2021 a 25/11/2021</t>
  </si>
  <si>
    <t>Acompanhar a instalação dos equipamentos relativos ao aditivo do Sistema CFTV&amp;A na UHE Santa Clara e Fundão</t>
  </si>
  <si>
    <t>Elio Daniel Henklein</t>
  </si>
  <si>
    <t>Visita  Planta Solar Flutuante / UHE Fundão (Túnel de Baixa Pressão).</t>
  </si>
  <si>
    <t>08/11/2021 a 11/11/2021</t>
  </si>
  <si>
    <t>Profº Daniel Eiras</t>
  </si>
  <si>
    <t>01/11/2021 a 30/11/2021</t>
  </si>
  <si>
    <t>TOTAL GERAL /ANO</t>
  </si>
  <si>
    <t>SUB TOTAL /ANO</t>
  </si>
  <si>
    <t>29/11/2021 a 01/12/2021</t>
  </si>
  <si>
    <t>Sergio Luiz Cequinel</t>
  </si>
  <si>
    <t>DEZEMBRO</t>
  </si>
  <si>
    <t>034/21</t>
  </si>
  <si>
    <t>035/21</t>
  </si>
  <si>
    <t>14/12/2021 a 15/12/2021</t>
  </si>
  <si>
    <t>036/21</t>
  </si>
  <si>
    <t>037/2021</t>
  </si>
  <si>
    <t>21/12/2021 a 22/12/2021</t>
  </si>
  <si>
    <t>Reunião Aneel</t>
  </si>
  <si>
    <t>038/2021</t>
  </si>
  <si>
    <t>27/12/2021 a 30/12/2021</t>
  </si>
  <si>
    <t xml:space="preserve"> Emerson Luís Alberti e </t>
  </si>
  <si>
    <t>039/2021</t>
  </si>
  <si>
    <t xml:space="preserve"> Cleverson M. Silveira </t>
  </si>
  <si>
    <t>040/2021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</si>
</sst>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R$&quot;\ #,##0.00;\-&quot;R$&quot;\ #,##0.00"/>
    <numFmt numFmtId="44" formatCode="_-&quot;R$&quot;\ * #,##0.00_-;\-&quot;R$&quot;\ * #,##0.00_-;_-&quot;R$&quot;\ 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7"/>
      <name val="Century Gothic"/>
      <family val="2"/>
    </font>
    <font>
      <b/>
      <sz val="7"/>
      <name val="Century Gothic"/>
      <family val="2"/>
    </font>
    <font>
      <sz val="7"/>
      <color theme="1"/>
      <name val="Century Gothic"/>
      <family val="2"/>
    </font>
    <font>
      <b/>
      <sz val="7"/>
      <color theme="1"/>
      <name val="Century Gothic"/>
      <family val="2"/>
    </font>
    <font>
      <sz val="7"/>
      <color rgb="FF000000"/>
      <name val="Century Gothic"/>
      <family val="2"/>
    </font>
    <font>
      <b/>
      <sz val="9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7">
    <xf numFmtId="0" fontId="0" fillId="0" borderId="0" xfId="0"/>
    <xf numFmtId="44" fontId="3" fillId="2" borderId="1" xfId="1" applyFont="1" applyFill="1" applyBorder="1" applyAlignment="1">
      <alignment horizontal="center" vertical="center" wrapText="1"/>
    </xf>
    <xf numFmtId="14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44" fontId="2" fillId="3" borderId="1" xfId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7" fontId="2" fillId="3" borderId="1" xfId="1" applyNumberFormat="1" applyFont="1" applyFill="1" applyBorder="1" applyAlignment="1">
      <alignment horizontal="center" vertical="center" wrapText="1"/>
    </xf>
    <xf numFmtId="17" fontId="2" fillId="3" borderId="1" xfId="0" applyNumberFormat="1" applyFont="1" applyFill="1" applyBorder="1" applyAlignment="1">
      <alignment horizontal="center" vertical="center" wrapText="1"/>
    </xf>
    <xf numFmtId="44" fontId="2" fillId="0" borderId="1" xfId="1" applyFont="1" applyBorder="1" applyAlignment="1">
      <alignment horizontal="center" vertical="center"/>
    </xf>
    <xf numFmtId="44" fontId="2" fillId="3" borderId="1" xfId="1" applyFont="1" applyFill="1" applyBorder="1" applyAlignment="1">
      <alignment horizontal="center" vertical="center"/>
    </xf>
    <xf numFmtId="44" fontId="2" fillId="0" borderId="1" xfId="0" applyNumberFormat="1" applyFont="1" applyBorder="1" applyAlignment="1">
      <alignment horizontal="center" vertical="center" wrapText="1"/>
    </xf>
    <xf numFmtId="44" fontId="2" fillId="3" borderId="1" xfId="0" applyNumberFormat="1" applyFont="1" applyFill="1" applyBorder="1" applyAlignment="1">
      <alignment horizontal="center" vertical="center" wrapText="1"/>
    </xf>
    <xf numFmtId="7" fontId="2" fillId="3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7" fontId="2" fillId="3" borderId="1" xfId="0" applyNumberFormat="1" applyFont="1" applyFill="1" applyBorder="1" applyAlignment="1">
      <alignment horizontal="left" vertical="center" wrapText="1"/>
    </xf>
    <xf numFmtId="0" fontId="2" fillId="3" borderId="0" xfId="0" applyFont="1" applyFill="1" applyAlignment="1">
      <alignment horizontal="center" vertical="center" wrapText="1"/>
    </xf>
    <xf numFmtId="0" fontId="2" fillId="3" borderId="0" xfId="0" applyFont="1" applyFill="1" applyAlignment="1">
      <alignment vertical="center" wrapText="1"/>
    </xf>
    <xf numFmtId="0" fontId="3" fillId="3" borderId="0" xfId="0" applyFont="1" applyFill="1" applyBorder="1" applyAlignment="1">
      <alignment horizontal="center" vertical="center" wrapText="1"/>
    </xf>
    <xf numFmtId="44" fontId="3" fillId="3" borderId="0" xfId="1" applyNumberFormat="1" applyFont="1" applyFill="1" applyBorder="1" applyAlignment="1">
      <alignment horizontal="left" vertical="center" wrapText="1"/>
    </xf>
    <xf numFmtId="44" fontId="3" fillId="2" borderId="1" xfId="1" applyFont="1" applyFill="1" applyBorder="1" applyAlignment="1">
      <alignment vertical="center" wrapText="1"/>
    </xf>
    <xf numFmtId="44" fontId="3" fillId="3" borderId="1" xfId="1" applyFont="1" applyFill="1" applyBorder="1" applyAlignment="1">
      <alignment vertical="center" wrapText="1"/>
    </xf>
    <xf numFmtId="44" fontId="2" fillId="3" borderId="2" xfId="1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44" fontId="6" fillId="5" borderId="1" xfId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4" fontId="6" fillId="5" borderId="7" xfId="0" applyNumberFormat="1" applyFont="1" applyFill="1" applyBorder="1" applyAlignment="1">
      <alignment horizontal="center" vertical="center" wrapText="1"/>
    </xf>
    <xf numFmtId="14" fontId="2" fillId="3" borderId="8" xfId="0" applyNumberFormat="1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4" fillId="0" borderId="0" xfId="0" applyFont="1"/>
    <xf numFmtId="0" fontId="4" fillId="0" borderId="0" xfId="0" applyFont="1" applyAlignment="1">
      <alignment wrapText="1"/>
    </xf>
    <xf numFmtId="0" fontId="6" fillId="0" borderId="1" xfId="0" applyFont="1" applyBorder="1" applyAlignment="1">
      <alignment vertical="center"/>
    </xf>
    <xf numFmtId="14" fontId="2" fillId="3" borderId="9" xfId="0" applyNumberFormat="1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 wrapText="1"/>
    </xf>
    <xf numFmtId="44" fontId="2" fillId="3" borderId="3" xfId="1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textRotation="90" wrapText="1"/>
    </xf>
    <xf numFmtId="0" fontId="3" fillId="2" borderId="4" xfId="0" applyFont="1" applyFill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textRotation="90" wrapText="1"/>
    </xf>
    <xf numFmtId="0" fontId="3" fillId="2" borderId="10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textRotation="90" wrapText="1"/>
    </xf>
    <xf numFmtId="0" fontId="5" fillId="4" borderId="12" xfId="0" applyFont="1" applyFill="1" applyBorder="1" applyAlignment="1">
      <alignment horizontal="center" vertical="center" textRotation="90" wrapText="1"/>
    </xf>
    <xf numFmtId="0" fontId="5" fillId="4" borderId="13" xfId="0" applyFont="1" applyFill="1" applyBorder="1" applyAlignment="1">
      <alignment horizontal="center" vertical="center" textRotation="90" wrapText="1"/>
    </xf>
    <xf numFmtId="14" fontId="6" fillId="5" borderId="8" xfId="0" applyNumberFormat="1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44" fontId="6" fillId="3" borderId="1" xfId="1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14" fontId="2" fillId="3" borderId="7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44" fontId="3" fillId="2" borderId="14" xfId="1" applyFont="1" applyFill="1" applyBorder="1" applyAlignment="1">
      <alignment horizontal="center" vertical="center" textRotation="90" wrapText="1"/>
    </xf>
    <xf numFmtId="44" fontId="3" fillId="2" borderId="15" xfId="1" applyFont="1" applyFill="1" applyBorder="1" applyAlignment="1">
      <alignment horizontal="center" vertical="center" textRotation="90" wrapText="1"/>
    </xf>
    <xf numFmtId="44" fontId="3" fillId="2" borderId="16" xfId="1" applyFont="1" applyFill="1" applyBorder="1" applyAlignment="1">
      <alignment horizontal="center" vertical="center" textRotation="90" wrapText="1"/>
    </xf>
    <xf numFmtId="0" fontId="3" fillId="2" borderId="11" xfId="0" applyFont="1" applyFill="1" applyBorder="1" applyAlignment="1">
      <alignment horizontal="center" vertical="center" textRotation="90" wrapText="1"/>
    </xf>
    <xf numFmtId="0" fontId="3" fillId="2" borderId="12" xfId="0" applyFont="1" applyFill="1" applyBorder="1" applyAlignment="1">
      <alignment horizontal="center" vertical="center" textRotation="90" wrapText="1"/>
    </xf>
    <xf numFmtId="0" fontId="3" fillId="2" borderId="13" xfId="0" applyFont="1" applyFill="1" applyBorder="1" applyAlignment="1">
      <alignment horizontal="center" vertical="center" textRotation="90" wrapText="1"/>
    </xf>
    <xf numFmtId="0" fontId="3" fillId="2" borderId="14" xfId="0" applyFont="1" applyFill="1" applyBorder="1" applyAlignment="1">
      <alignment horizontal="center" vertical="center" textRotation="90" wrapText="1"/>
    </xf>
    <xf numFmtId="0" fontId="3" fillId="2" borderId="15" xfId="0" applyFont="1" applyFill="1" applyBorder="1" applyAlignment="1">
      <alignment horizontal="center" vertical="center" textRotation="90" wrapText="1"/>
    </xf>
    <xf numFmtId="0" fontId="3" fillId="2" borderId="16" xfId="0" applyFont="1" applyFill="1" applyBorder="1" applyAlignment="1">
      <alignment horizontal="center" vertical="center" textRotation="90" wrapText="1"/>
    </xf>
    <xf numFmtId="44" fontId="6" fillId="3" borderId="2" xfId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309769</xdr:colOff>
      <xdr:row>0</xdr:row>
      <xdr:rowOff>64400</xdr:rowOff>
    </xdr:from>
    <xdr:to>
      <xdr:col>2</xdr:col>
      <xdr:colOff>52594</xdr:colOff>
      <xdr:row>0</xdr:row>
      <xdr:rowOff>528432</xdr:rowOff>
    </xdr:to>
    <xdr:pic>
      <xdr:nvPicPr>
        <xdr:cNvPr id="2" name="Imagem 1" descr="Elejor GIF.gif">
          <a:extLst>
            <a:ext uri="{FF2B5EF4-FFF2-40B4-BE49-F238E27FC236}">
              <a16:creationId xmlns:a16="http://schemas.microsoft.com/office/drawing/2014/main" id="{50A950AA-FCF8-4B2E-833A-20107FE648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8683" t="6422" r="9804" b="4587"/>
        <a:stretch>
          <a:fillRect/>
        </a:stretch>
      </xdr:blipFill>
      <xdr:spPr>
        <a:xfrm>
          <a:off x="309769" y="64400"/>
          <a:ext cx="895350" cy="46403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6408DE-7132-49E1-95DC-80BD17DB6977}">
  <dimension ref="A1:J66"/>
  <sheetViews>
    <sheetView tabSelected="1" topLeftCell="A58" zoomScaleNormal="100" workbookViewId="0">
      <selection activeCell="K5" sqref="K5"/>
    </sheetView>
  </sheetViews>
  <sheetFormatPr defaultRowHeight="9" x14ac:dyDescent="0.15"/>
  <cols>
    <col min="1" max="1" width="6.28515625" style="31" customWidth="1"/>
    <col min="2" max="2" width="11" style="31" bestFit="1" customWidth="1"/>
    <col min="3" max="3" width="8.85546875" style="31" bestFit="1" customWidth="1"/>
    <col min="4" max="4" width="14.42578125" style="31" bestFit="1" customWidth="1"/>
    <col min="5" max="6" width="10.7109375" style="31" customWidth="1"/>
    <col min="7" max="7" width="13.7109375" style="31" bestFit="1" customWidth="1"/>
    <col min="8" max="8" width="16.5703125" style="31" bestFit="1" customWidth="1"/>
    <col min="9" max="9" width="26.42578125" style="31" customWidth="1"/>
    <col min="10" max="10" width="47.5703125" style="32" bestFit="1" customWidth="1"/>
    <col min="11" max="16384" width="9.140625" style="31"/>
  </cols>
  <sheetData>
    <row r="1" spans="1:10" ht="48" customHeight="1" x14ac:dyDescent="0.15">
      <c r="A1" s="45"/>
      <c r="B1" s="45"/>
      <c r="C1" s="45"/>
      <c r="D1" s="66" t="s">
        <v>0</v>
      </c>
      <c r="E1" s="66"/>
      <c r="F1" s="66"/>
      <c r="G1" s="66"/>
      <c r="H1" s="66"/>
      <c r="I1" s="66"/>
      <c r="J1" s="66"/>
    </row>
    <row r="2" spans="1:10" ht="27" customHeight="1" thickBot="1" x14ac:dyDescent="0.2">
      <c r="A2" s="55" t="s">
        <v>1</v>
      </c>
      <c r="B2" s="41"/>
      <c r="C2" s="27" t="s">
        <v>2</v>
      </c>
      <c r="D2" s="27" t="s">
        <v>3</v>
      </c>
      <c r="E2" s="27" t="s">
        <v>4</v>
      </c>
      <c r="F2" s="27" t="s">
        <v>5</v>
      </c>
      <c r="G2" s="1" t="s">
        <v>6</v>
      </c>
      <c r="H2" s="27" t="s">
        <v>7</v>
      </c>
      <c r="I2" s="27" t="s">
        <v>8</v>
      </c>
      <c r="J2" s="27" t="s">
        <v>9</v>
      </c>
    </row>
    <row r="3" spans="1:10" ht="27" customHeight="1" x14ac:dyDescent="0.15">
      <c r="A3" s="62" t="s">
        <v>10</v>
      </c>
      <c r="B3" s="54">
        <v>44159</v>
      </c>
      <c r="C3" s="3" t="s">
        <v>11</v>
      </c>
      <c r="D3" s="3" t="s">
        <v>11</v>
      </c>
      <c r="E3" s="3" t="s">
        <v>11</v>
      </c>
      <c r="F3" s="3" t="s">
        <v>11</v>
      </c>
      <c r="G3" s="4">
        <f>170+11.52</f>
        <v>181.52</v>
      </c>
      <c r="H3" s="5" t="s">
        <v>12</v>
      </c>
      <c r="I3" s="3" t="s">
        <v>13</v>
      </c>
      <c r="J3" s="3" t="s">
        <v>14</v>
      </c>
    </row>
    <row r="4" spans="1:10" ht="27" customHeight="1" x14ac:dyDescent="0.15">
      <c r="A4" s="63"/>
      <c r="B4" s="54">
        <v>44174</v>
      </c>
      <c r="C4" s="3" t="s">
        <v>11</v>
      </c>
      <c r="D4" s="3" t="s">
        <v>11</v>
      </c>
      <c r="E4" s="3" t="s">
        <v>11</v>
      </c>
      <c r="F4" s="3" t="s">
        <v>11</v>
      </c>
      <c r="G4" s="4">
        <f>1257.55+1860.51</f>
        <v>3118.06</v>
      </c>
      <c r="H4" s="5" t="s">
        <v>12</v>
      </c>
      <c r="I4" s="3" t="s">
        <v>13</v>
      </c>
      <c r="J4" s="3" t="s">
        <v>15</v>
      </c>
    </row>
    <row r="5" spans="1:10" ht="27" customHeight="1" x14ac:dyDescent="0.15">
      <c r="A5" s="63"/>
      <c r="B5" s="54">
        <v>44210.458333333336</v>
      </c>
      <c r="C5" s="3" t="s">
        <v>16</v>
      </c>
      <c r="D5" s="4">
        <v>826.66</v>
      </c>
      <c r="E5" s="4">
        <v>1140</v>
      </c>
      <c r="F5" s="4">
        <v>811.2</v>
      </c>
      <c r="G5" s="3" t="s">
        <v>11</v>
      </c>
      <c r="H5" s="5" t="s">
        <v>17</v>
      </c>
      <c r="I5" s="3" t="s">
        <v>18</v>
      </c>
      <c r="J5" s="3" t="s">
        <v>19</v>
      </c>
    </row>
    <row r="6" spans="1:10" ht="27" customHeight="1" thickBot="1" x14ac:dyDescent="0.2">
      <c r="A6" s="64"/>
      <c r="B6" s="54" t="s">
        <v>20</v>
      </c>
      <c r="C6" s="3" t="s">
        <v>21</v>
      </c>
      <c r="D6" s="4">
        <v>819.45</v>
      </c>
      <c r="E6" s="4">
        <v>418</v>
      </c>
      <c r="F6" s="4">
        <v>839.2</v>
      </c>
      <c r="G6" s="3" t="s">
        <v>11</v>
      </c>
      <c r="H6" s="5" t="s">
        <v>22</v>
      </c>
      <c r="I6" s="3" t="s">
        <v>18</v>
      </c>
      <c r="J6" s="3" t="s">
        <v>19</v>
      </c>
    </row>
    <row r="7" spans="1:10" ht="27" customHeight="1" x14ac:dyDescent="0.15">
      <c r="A7" s="62" t="s">
        <v>23</v>
      </c>
      <c r="B7" s="54">
        <v>44230</v>
      </c>
      <c r="C7" s="3" t="s">
        <v>11</v>
      </c>
      <c r="D7" s="6" t="s">
        <v>11</v>
      </c>
      <c r="E7" s="6" t="s">
        <v>11</v>
      </c>
      <c r="F7" s="6" t="s">
        <v>11</v>
      </c>
      <c r="G7" s="4">
        <f>1866.94+40</f>
        <v>1906.94</v>
      </c>
      <c r="H7" s="5" t="s">
        <v>12</v>
      </c>
      <c r="I7" s="3" t="s">
        <v>24</v>
      </c>
      <c r="J7" s="3" t="s">
        <v>15</v>
      </c>
    </row>
    <row r="8" spans="1:10" ht="27" customHeight="1" x14ac:dyDescent="0.15">
      <c r="A8" s="63"/>
      <c r="B8" s="54" t="s">
        <v>25</v>
      </c>
      <c r="C8" s="3" t="s">
        <v>26</v>
      </c>
      <c r="D8" s="4">
        <v>317.39999999999998</v>
      </c>
      <c r="E8" s="4">
        <v>240.45</v>
      </c>
      <c r="F8" s="4" t="s">
        <v>11</v>
      </c>
      <c r="G8" s="4" t="s">
        <v>11</v>
      </c>
      <c r="H8" s="5" t="s">
        <v>27</v>
      </c>
      <c r="I8" s="3" t="s">
        <v>18</v>
      </c>
      <c r="J8" s="3" t="s">
        <v>19</v>
      </c>
    </row>
    <row r="9" spans="1:10" ht="27" customHeight="1" x14ac:dyDescent="0.15">
      <c r="A9" s="63"/>
      <c r="B9" s="54">
        <v>44237</v>
      </c>
      <c r="C9" s="7" t="s">
        <v>28</v>
      </c>
      <c r="D9" s="4">
        <v>623.13</v>
      </c>
      <c r="E9" s="4" t="s">
        <v>11</v>
      </c>
      <c r="F9" s="4" t="s">
        <v>11</v>
      </c>
      <c r="G9" s="4" t="s">
        <v>11</v>
      </c>
      <c r="H9" s="3" t="s">
        <v>29</v>
      </c>
      <c r="I9" s="3" t="s">
        <v>18</v>
      </c>
      <c r="J9" s="3" t="s">
        <v>30</v>
      </c>
    </row>
    <row r="10" spans="1:10" ht="27" customHeight="1" thickBot="1" x14ac:dyDescent="0.2">
      <c r="A10" s="64"/>
      <c r="B10" s="54" t="s">
        <v>31</v>
      </c>
      <c r="C10" s="3" t="s">
        <v>32</v>
      </c>
      <c r="D10" s="4">
        <v>638.45000000000005</v>
      </c>
      <c r="E10" s="4">
        <v>627</v>
      </c>
      <c r="F10" s="4">
        <v>828</v>
      </c>
      <c r="G10" s="4" t="s">
        <v>11</v>
      </c>
      <c r="H10" s="5" t="s">
        <v>22</v>
      </c>
      <c r="I10" s="3" t="s">
        <v>18</v>
      </c>
      <c r="J10" s="3" t="s">
        <v>19</v>
      </c>
    </row>
    <row r="11" spans="1:10" ht="27" customHeight="1" x14ac:dyDescent="0.15">
      <c r="A11" s="56" t="s">
        <v>33</v>
      </c>
      <c r="B11" s="54" t="s">
        <v>34</v>
      </c>
      <c r="C11" s="3" t="s">
        <v>35</v>
      </c>
      <c r="D11" s="4">
        <v>2007.47</v>
      </c>
      <c r="E11" s="4">
        <v>2138</v>
      </c>
      <c r="F11" s="4">
        <v>3296.44</v>
      </c>
      <c r="G11" s="4" t="s">
        <v>11</v>
      </c>
      <c r="H11" s="3" t="s">
        <v>36</v>
      </c>
      <c r="I11" s="3" t="s">
        <v>18</v>
      </c>
      <c r="J11" s="3" t="s">
        <v>19</v>
      </c>
    </row>
    <row r="12" spans="1:10" ht="27" customHeight="1" x14ac:dyDescent="0.15">
      <c r="A12" s="57"/>
      <c r="B12" s="54">
        <v>44257</v>
      </c>
      <c r="C12" s="3" t="s">
        <v>11</v>
      </c>
      <c r="D12" s="4" t="s">
        <v>11</v>
      </c>
      <c r="E12" s="4" t="s">
        <v>11</v>
      </c>
      <c r="F12" s="4" t="s">
        <v>11</v>
      </c>
      <c r="G12" s="4">
        <f>499.97+725.96</f>
        <v>1225.93</v>
      </c>
      <c r="H12" s="3" t="s">
        <v>12</v>
      </c>
      <c r="I12" s="3" t="s">
        <v>37</v>
      </c>
      <c r="J12" s="3" t="s">
        <v>38</v>
      </c>
    </row>
    <row r="13" spans="1:10" ht="27" customHeight="1" thickBot="1" x14ac:dyDescent="0.2">
      <c r="A13" s="58"/>
      <c r="B13" s="54" t="s">
        <v>39</v>
      </c>
      <c r="C13" s="3" t="s">
        <v>40</v>
      </c>
      <c r="D13" s="4">
        <v>594.92999999999995</v>
      </c>
      <c r="E13" s="4">
        <v>841</v>
      </c>
      <c r="F13" s="4">
        <v>3132.63</v>
      </c>
      <c r="G13" s="4" t="s">
        <v>11</v>
      </c>
      <c r="H13" s="5" t="s">
        <v>41</v>
      </c>
      <c r="I13" s="3" t="s">
        <v>18</v>
      </c>
      <c r="J13" s="3" t="s">
        <v>19</v>
      </c>
    </row>
    <row r="14" spans="1:10" ht="27" customHeight="1" x14ac:dyDescent="0.15">
      <c r="A14" s="62" t="s">
        <v>42</v>
      </c>
      <c r="B14" s="54">
        <v>44287</v>
      </c>
      <c r="C14" s="3" t="s">
        <v>43</v>
      </c>
      <c r="D14" s="4">
        <v>828</v>
      </c>
      <c r="E14" s="4" t="s">
        <v>11</v>
      </c>
      <c r="F14" s="4" t="s">
        <v>11</v>
      </c>
      <c r="G14" s="4" t="s">
        <v>11</v>
      </c>
      <c r="H14" s="3" t="s">
        <v>29</v>
      </c>
      <c r="I14" s="3" t="s">
        <v>44</v>
      </c>
      <c r="J14" s="3" t="s">
        <v>45</v>
      </c>
    </row>
    <row r="15" spans="1:10" ht="27" customHeight="1" x14ac:dyDescent="0.15">
      <c r="A15" s="63"/>
      <c r="B15" s="54">
        <v>44293</v>
      </c>
      <c r="C15" s="4" t="s">
        <v>11</v>
      </c>
      <c r="D15" s="4" t="s">
        <v>11</v>
      </c>
      <c r="E15" s="4" t="s">
        <v>11</v>
      </c>
      <c r="F15" s="4" t="s">
        <v>11</v>
      </c>
      <c r="G15" s="4">
        <v>1857</v>
      </c>
      <c r="H15" s="3" t="s">
        <v>12</v>
      </c>
      <c r="I15" s="3" t="s">
        <v>24</v>
      </c>
      <c r="J15" s="3" t="s">
        <v>15</v>
      </c>
    </row>
    <row r="16" spans="1:10" ht="27" customHeight="1" thickBot="1" x14ac:dyDescent="0.2">
      <c r="A16" s="64"/>
      <c r="B16" s="54" t="s">
        <v>46</v>
      </c>
      <c r="C16" s="3" t="s">
        <v>47</v>
      </c>
      <c r="D16" s="8">
        <v>742.23</v>
      </c>
      <c r="E16" s="4">
        <v>676</v>
      </c>
      <c r="F16" s="4" t="s">
        <v>11</v>
      </c>
      <c r="G16" s="4" t="s">
        <v>11</v>
      </c>
      <c r="H16" s="3" t="s">
        <v>48</v>
      </c>
      <c r="I16" s="3" t="s">
        <v>49</v>
      </c>
      <c r="J16" s="3" t="s">
        <v>50</v>
      </c>
    </row>
    <row r="17" spans="1:10" ht="27" customHeight="1" x14ac:dyDescent="0.15">
      <c r="A17" s="62" t="s">
        <v>51</v>
      </c>
      <c r="B17" s="54" t="s">
        <v>52</v>
      </c>
      <c r="C17" s="3" t="s">
        <v>53</v>
      </c>
      <c r="D17" s="8">
        <v>525.24</v>
      </c>
      <c r="E17" s="4">
        <v>721.35</v>
      </c>
      <c r="F17" s="4" t="s">
        <v>11</v>
      </c>
      <c r="G17" s="4" t="s">
        <v>11</v>
      </c>
      <c r="H17" s="3" t="s">
        <v>54</v>
      </c>
      <c r="I17" s="3" t="s">
        <v>49</v>
      </c>
      <c r="J17" s="3" t="s">
        <v>55</v>
      </c>
    </row>
    <row r="18" spans="1:10" ht="27" customHeight="1" x14ac:dyDescent="0.15">
      <c r="A18" s="63"/>
      <c r="B18" s="54">
        <v>44322</v>
      </c>
      <c r="C18" s="4" t="s">
        <v>11</v>
      </c>
      <c r="D18" s="4" t="s">
        <v>11</v>
      </c>
      <c r="E18" s="4">
        <v>276</v>
      </c>
      <c r="F18" s="4" t="s">
        <v>11</v>
      </c>
      <c r="G18" s="4" t="s">
        <v>11</v>
      </c>
      <c r="H18" s="3" t="s">
        <v>12</v>
      </c>
      <c r="I18" s="3" t="s">
        <v>56</v>
      </c>
      <c r="J18" s="3" t="s">
        <v>57</v>
      </c>
    </row>
    <row r="19" spans="1:10" ht="27" customHeight="1" x14ac:dyDescent="0.15">
      <c r="A19" s="63"/>
      <c r="B19" s="54" t="s">
        <v>58</v>
      </c>
      <c r="C19" s="3" t="s">
        <v>59</v>
      </c>
      <c r="D19" s="8">
        <v>1297.68</v>
      </c>
      <c r="E19" s="4">
        <v>836</v>
      </c>
      <c r="F19" s="4">
        <v>3132.63</v>
      </c>
      <c r="G19" s="4" t="s">
        <v>11</v>
      </c>
      <c r="H19" s="3" t="s">
        <v>36</v>
      </c>
      <c r="I19" s="3" t="s">
        <v>18</v>
      </c>
      <c r="J19" s="3" t="s">
        <v>60</v>
      </c>
    </row>
    <row r="20" spans="1:10" ht="27" customHeight="1" x14ac:dyDescent="0.15">
      <c r="A20" s="63"/>
      <c r="B20" s="54">
        <v>44334</v>
      </c>
      <c r="C20" s="3" t="s">
        <v>61</v>
      </c>
      <c r="D20" s="9">
        <v>468.99</v>
      </c>
      <c r="E20" s="4" t="s">
        <v>11</v>
      </c>
      <c r="F20" s="4" t="s">
        <v>11</v>
      </c>
      <c r="G20" s="4">
        <v>1503.37</v>
      </c>
      <c r="H20" s="3" t="s">
        <v>12</v>
      </c>
      <c r="I20" s="3" t="s">
        <v>56</v>
      </c>
      <c r="J20" s="3" t="s">
        <v>62</v>
      </c>
    </row>
    <row r="21" spans="1:10" ht="27" customHeight="1" thickBot="1" x14ac:dyDescent="0.2">
      <c r="A21" s="64"/>
      <c r="B21" s="54" t="s">
        <v>63</v>
      </c>
      <c r="C21" s="3" t="s">
        <v>64</v>
      </c>
      <c r="D21" s="8">
        <f>1693.04-E21</f>
        <v>1213.04</v>
      </c>
      <c r="E21" s="4">
        <v>480</v>
      </c>
      <c r="F21" s="4">
        <v>1271.82</v>
      </c>
      <c r="G21" s="4" t="s">
        <v>11</v>
      </c>
      <c r="H21" s="3" t="s">
        <v>65</v>
      </c>
      <c r="I21" s="3" t="s">
        <v>18</v>
      </c>
      <c r="J21" s="3" t="s">
        <v>60</v>
      </c>
    </row>
    <row r="22" spans="1:10" ht="27" customHeight="1" x14ac:dyDescent="0.15">
      <c r="A22" s="44" t="s">
        <v>66</v>
      </c>
      <c r="B22" s="2" t="s">
        <v>67</v>
      </c>
      <c r="C22" s="7" t="s">
        <v>68</v>
      </c>
      <c r="D22" s="8">
        <v>1383.79</v>
      </c>
      <c r="E22" s="4">
        <v>836</v>
      </c>
      <c r="F22" s="4">
        <v>1243.82</v>
      </c>
      <c r="G22" s="4" t="s">
        <v>11</v>
      </c>
      <c r="H22" s="3" t="s">
        <v>36</v>
      </c>
      <c r="I22" s="3" t="s">
        <v>18</v>
      </c>
      <c r="J22" s="3" t="s">
        <v>60</v>
      </c>
    </row>
    <row r="23" spans="1:10" ht="27" customHeight="1" thickBot="1" x14ac:dyDescent="0.2">
      <c r="A23" s="43"/>
      <c r="B23" s="2" t="s">
        <v>69</v>
      </c>
      <c r="C23" s="3" t="s">
        <v>70</v>
      </c>
      <c r="D23" s="8">
        <v>655.98</v>
      </c>
      <c r="E23" s="4">
        <v>836</v>
      </c>
      <c r="F23" s="4">
        <v>1389.25</v>
      </c>
      <c r="G23" s="4" t="s">
        <v>11</v>
      </c>
      <c r="H23" s="3" t="s">
        <v>65</v>
      </c>
      <c r="I23" s="3" t="s">
        <v>18</v>
      </c>
      <c r="J23" s="3" t="s">
        <v>71</v>
      </c>
    </row>
    <row r="24" spans="1:10" ht="27" customHeight="1" x14ac:dyDescent="0.15">
      <c r="A24" s="59" t="s">
        <v>72</v>
      </c>
      <c r="B24" s="54" t="s">
        <v>102</v>
      </c>
      <c r="C24" s="4" t="s">
        <v>11</v>
      </c>
      <c r="D24" s="4" t="s">
        <v>11</v>
      </c>
      <c r="E24" s="4" t="s">
        <v>11</v>
      </c>
      <c r="F24" s="4">
        <v>1548</v>
      </c>
      <c r="G24" s="4" t="s">
        <v>11</v>
      </c>
      <c r="H24" s="4" t="s">
        <v>11</v>
      </c>
      <c r="I24" s="4" t="s">
        <v>11</v>
      </c>
      <c r="J24" s="4" t="s">
        <v>108</v>
      </c>
    </row>
    <row r="25" spans="1:10" ht="27" customHeight="1" x14ac:dyDescent="0.15">
      <c r="A25" s="60"/>
      <c r="B25" s="54" t="s">
        <v>73</v>
      </c>
      <c r="C25" s="3" t="s">
        <v>74</v>
      </c>
      <c r="D25" s="8">
        <v>503.19</v>
      </c>
      <c r="E25" s="4">
        <v>480.9</v>
      </c>
      <c r="F25" s="4" t="s">
        <v>11</v>
      </c>
      <c r="G25" s="4" t="s">
        <v>11</v>
      </c>
      <c r="H25" s="3" t="s">
        <v>54</v>
      </c>
      <c r="I25" s="3" t="s">
        <v>49</v>
      </c>
      <c r="J25" s="3" t="s">
        <v>55</v>
      </c>
    </row>
    <row r="26" spans="1:10" ht="27" customHeight="1" x14ac:dyDescent="0.15">
      <c r="A26" s="60"/>
      <c r="B26" s="54" t="s">
        <v>75</v>
      </c>
      <c r="C26" s="3" t="s">
        <v>76</v>
      </c>
      <c r="D26" s="8">
        <v>769.31</v>
      </c>
      <c r="E26" s="4">
        <v>836</v>
      </c>
      <c r="F26" s="4">
        <v>3237.05</v>
      </c>
      <c r="G26" s="4" t="s">
        <v>11</v>
      </c>
      <c r="H26" s="3" t="s">
        <v>65</v>
      </c>
      <c r="I26" s="3" t="s">
        <v>18</v>
      </c>
      <c r="J26" s="3" t="s">
        <v>77</v>
      </c>
    </row>
    <row r="27" spans="1:10" ht="27" customHeight="1" thickBot="1" x14ac:dyDescent="0.2">
      <c r="A27" s="61"/>
      <c r="B27" s="54">
        <v>44406</v>
      </c>
      <c r="C27" s="3" t="s">
        <v>11</v>
      </c>
      <c r="D27" s="4" t="s">
        <v>11</v>
      </c>
      <c r="E27" s="4">
        <v>334.95</v>
      </c>
      <c r="F27" s="4" t="s">
        <v>11</v>
      </c>
      <c r="G27" s="4" t="s">
        <v>11</v>
      </c>
      <c r="H27" s="3" t="s">
        <v>12</v>
      </c>
      <c r="I27" s="3" t="s">
        <v>13</v>
      </c>
      <c r="J27" s="3" t="s">
        <v>78</v>
      </c>
    </row>
    <row r="28" spans="1:10" ht="27" customHeight="1" x14ac:dyDescent="0.15">
      <c r="A28" s="59" t="s">
        <v>79</v>
      </c>
      <c r="B28" s="54" t="s">
        <v>100</v>
      </c>
      <c r="C28" s="4" t="s">
        <v>11</v>
      </c>
      <c r="D28" s="4" t="s">
        <v>11</v>
      </c>
      <c r="E28" s="4" t="s">
        <v>11</v>
      </c>
      <c r="F28" s="4">
        <v>5160</v>
      </c>
      <c r="G28" s="4" t="s">
        <v>11</v>
      </c>
      <c r="H28" s="4" t="s">
        <v>11</v>
      </c>
      <c r="I28" s="4" t="s">
        <v>11</v>
      </c>
      <c r="J28" s="4" t="s">
        <v>108</v>
      </c>
    </row>
    <row r="29" spans="1:10" ht="27" customHeight="1" x14ac:dyDescent="0.15">
      <c r="A29" s="60"/>
      <c r="B29" s="54" t="s">
        <v>80</v>
      </c>
      <c r="C29" s="3" t="s">
        <v>81</v>
      </c>
      <c r="D29" s="9">
        <v>220.3</v>
      </c>
      <c r="E29" s="4">
        <v>169.55</v>
      </c>
      <c r="F29" s="4" t="s">
        <v>11</v>
      </c>
      <c r="G29" s="4" t="s">
        <v>11</v>
      </c>
      <c r="H29" s="3" t="s">
        <v>82</v>
      </c>
      <c r="I29" s="3" t="s">
        <v>83</v>
      </c>
      <c r="J29" s="3" t="s">
        <v>84</v>
      </c>
    </row>
    <row r="30" spans="1:10" ht="27" customHeight="1" x14ac:dyDescent="0.15">
      <c r="A30" s="60"/>
      <c r="B30" s="54" t="s">
        <v>80</v>
      </c>
      <c r="C30" s="3" t="s">
        <v>85</v>
      </c>
      <c r="D30" s="9">
        <v>339.9</v>
      </c>
      <c r="E30" s="4">
        <v>169.55</v>
      </c>
      <c r="F30" s="4" t="s">
        <v>11</v>
      </c>
      <c r="G30" s="4" t="s">
        <v>11</v>
      </c>
      <c r="H30" s="3" t="s">
        <v>86</v>
      </c>
      <c r="I30" s="3" t="s">
        <v>83</v>
      </c>
      <c r="J30" s="3" t="s">
        <v>84</v>
      </c>
    </row>
    <row r="31" spans="1:10" ht="27" customHeight="1" x14ac:dyDescent="0.15">
      <c r="A31" s="60"/>
      <c r="B31" s="54" t="s">
        <v>87</v>
      </c>
      <c r="C31" s="3" t="s">
        <v>88</v>
      </c>
      <c r="D31" s="9">
        <v>1237.8</v>
      </c>
      <c r="E31" s="4">
        <v>760</v>
      </c>
      <c r="F31" s="4" t="s">
        <v>11</v>
      </c>
      <c r="G31" s="4" t="s">
        <v>11</v>
      </c>
      <c r="H31" s="3" t="s">
        <v>36</v>
      </c>
      <c r="I31" s="3" t="s">
        <v>18</v>
      </c>
      <c r="J31" s="3" t="s">
        <v>89</v>
      </c>
    </row>
    <row r="32" spans="1:10" ht="27" customHeight="1" x14ac:dyDescent="0.15">
      <c r="A32" s="60"/>
      <c r="B32" s="54">
        <v>44425</v>
      </c>
      <c r="C32" s="3" t="s">
        <v>11</v>
      </c>
      <c r="D32" s="9" t="s">
        <v>11</v>
      </c>
      <c r="E32" s="4">
        <f>425</f>
        <v>425</v>
      </c>
      <c r="F32" s="4" t="s">
        <v>11</v>
      </c>
      <c r="G32" s="4">
        <f>995.96+1426.47+60+634.96+40</f>
        <v>3157.3900000000003</v>
      </c>
      <c r="H32" s="3" t="s">
        <v>12</v>
      </c>
      <c r="I32" s="3" t="s">
        <v>56</v>
      </c>
      <c r="J32" s="3" t="s">
        <v>62</v>
      </c>
    </row>
    <row r="33" spans="1:10" ht="27" customHeight="1" x14ac:dyDescent="0.15">
      <c r="A33" s="60"/>
      <c r="B33" s="54">
        <v>44418</v>
      </c>
      <c r="C33" s="3" t="s">
        <v>90</v>
      </c>
      <c r="D33" s="9">
        <v>470.53</v>
      </c>
      <c r="E33" s="4" t="s">
        <v>11</v>
      </c>
      <c r="F33" s="4" t="s">
        <v>11</v>
      </c>
      <c r="G33" s="4" t="s">
        <v>11</v>
      </c>
      <c r="H33" s="3" t="s">
        <v>29</v>
      </c>
      <c r="I33" s="3" t="s">
        <v>91</v>
      </c>
      <c r="J33" s="3" t="s">
        <v>92</v>
      </c>
    </row>
    <row r="34" spans="1:10" ht="27" customHeight="1" thickBot="1" x14ac:dyDescent="0.2">
      <c r="A34" s="61"/>
      <c r="B34" s="54" t="s">
        <v>94</v>
      </c>
      <c r="C34" s="3" t="s">
        <v>95</v>
      </c>
      <c r="D34" s="9">
        <v>492.35</v>
      </c>
      <c r="E34" s="4">
        <v>836</v>
      </c>
      <c r="F34" s="4" t="s">
        <v>11</v>
      </c>
      <c r="G34" s="4" t="s">
        <v>11</v>
      </c>
      <c r="H34" s="3" t="s">
        <v>93</v>
      </c>
      <c r="I34" s="3" t="s">
        <v>91</v>
      </c>
      <c r="J34" s="3" t="s">
        <v>92</v>
      </c>
    </row>
    <row r="35" spans="1:10" ht="27" customHeight="1" x14ac:dyDescent="0.15">
      <c r="A35" s="59" t="s">
        <v>99</v>
      </c>
      <c r="B35" s="54" t="s">
        <v>101</v>
      </c>
      <c r="C35" s="4" t="s">
        <v>11</v>
      </c>
      <c r="D35" s="4" t="s">
        <v>11</v>
      </c>
      <c r="E35" s="4" t="s">
        <v>11</v>
      </c>
      <c r="F35" s="4">
        <v>5160</v>
      </c>
      <c r="G35" s="4" t="s">
        <v>11</v>
      </c>
      <c r="H35" s="4" t="s">
        <v>11</v>
      </c>
      <c r="I35" s="4" t="s">
        <v>11</v>
      </c>
      <c r="J35" s="4" t="s">
        <v>108</v>
      </c>
    </row>
    <row r="36" spans="1:10" ht="27" customHeight="1" x14ac:dyDescent="0.15">
      <c r="A36" s="60"/>
      <c r="B36" s="54">
        <v>44453</v>
      </c>
      <c r="C36" s="3" t="s">
        <v>105</v>
      </c>
      <c r="D36" s="4">
        <v>322.54000000000002</v>
      </c>
      <c r="E36" s="4" t="s">
        <v>11</v>
      </c>
      <c r="F36" s="4" t="s">
        <v>11</v>
      </c>
      <c r="G36" s="4" t="s">
        <v>11</v>
      </c>
      <c r="H36" s="3" t="s">
        <v>29</v>
      </c>
      <c r="I36" s="3" t="s">
        <v>104</v>
      </c>
      <c r="J36" s="3" t="s">
        <v>45</v>
      </c>
    </row>
    <row r="37" spans="1:10" ht="27" customHeight="1" x14ac:dyDescent="0.15">
      <c r="A37" s="60"/>
      <c r="B37" s="54" t="s">
        <v>98</v>
      </c>
      <c r="C37" s="3" t="s">
        <v>111</v>
      </c>
      <c r="D37" s="4">
        <v>181.03</v>
      </c>
      <c r="E37" s="4">
        <v>190</v>
      </c>
      <c r="F37" s="4" t="s">
        <v>11</v>
      </c>
      <c r="G37" s="4" t="s">
        <v>11</v>
      </c>
      <c r="H37" s="3" t="s">
        <v>96</v>
      </c>
      <c r="I37" s="3" t="s">
        <v>91</v>
      </c>
      <c r="J37" s="3" t="s">
        <v>92</v>
      </c>
    </row>
    <row r="38" spans="1:10" ht="27" customHeight="1" thickBot="1" x14ac:dyDescent="0.2">
      <c r="A38" s="61"/>
      <c r="B38" s="54" t="s">
        <v>103</v>
      </c>
      <c r="C38" s="3" t="s">
        <v>112</v>
      </c>
      <c r="D38" s="4">
        <v>3387.46</v>
      </c>
      <c r="E38" s="4">
        <v>627</v>
      </c>
      <c r="F38" s="4" t="s">
        <v>11</v>
      </c>
      <c r="G38" s="4" t="s">
        <v>11</v>
      </c>
      <c r="H38" s="3" t="s">
        <v>97</v>
      </c>
      <c r="I38" s="3" t="s">
        <v>91</v>
      </c>
      <c r="J38" s="3" t="s">
        <v>92</v>
      </c>
    </row>
    <row r="39" spans="1:10" ht="27" customHeight="1" x14ac:dyDescent="0.15">
      <c r="A39" s="56" t="s">
        <v>109</v>
      </c>
      <c r="B39" s="54" t="s">
        <v>121</v>
      </c>
      <c r="C39" s="4" t="s">
        <v>11</v>
      </c>
      <c r="D39" s="4" t="s">
        <v>11</v>
      </c>
      <c r="E39" s="4" t="s">
        <v>11</v>
      </c>
      <c r="F39" s="4">
        <v>5160</v>
      </c>
      <c r="G39" s="4" t="s">
        <v>11</v>
      </c>
      <c r="H39" s="4" t="s">
        <v>11</v>
      </c>
      <c r="I39" s="4" t="s">
        <v>11</v>
      </c>
      <c r="J39" s="4" t="s">
        <v>108</v>
      </c>
    </row>
    <row r="40" spans="1:10" ht="27" customHeight="1" x14ac:dyDescent="0.15">
      <c r="A40" s="57"/>
      <c r="B40" s="54" t="s">
        <v>114</v>
      </c>
      <c r="C40" s="3" t="s">
        <v>116</v>
      </c>
      <c r="D40" s="4">
        <v>2626.49</v>
      </c>
      <c r="E40" s="4">
        <v>1881</v>
      </c>
      <c r="F40" s="4" t="s">
        <v>11</v>
      </c>
      <c r="G40" s="4" t="s">
        <v>11</v>
      </c>
      <c r="H40" s="3" t="s">
        <v>117</v>
      </c>
      <c r="I40" s="3" t="s">
        <v>91</v>
      </c>
      <c r="J40" s="3" t="s">
        <v>92</v>
      </c>
    </row>
    <row r="41" spans="1:10" ht="27" customHeight="1" x14ac:dyDescent="0.15">
      <c r="A41" s="57"/>
      <c r="B41" s="54" t="s">
        <v>119</v>
      </c>
      <c r="C41" s="4" t="s">
        <v>11</v>
      </c>
      <c r="D41" s="4" t="s">
        <v>11</v>
      </c>
      <c r="E41" s="4">
        <v>380</v>
      </c>
      <c r="F41" s="4" t="s">
        <v>11</v>
      </c>
      <c r="G41" s="4" t="s">
        <v>11</v>
      </c>
      <c r="H41" s="3" t="s">
        <v>118</v>
      </c>
      <c r="I41" s="3" t="s">
        <v>91</v>
      </c>
      <c r="J41" s="3" t="s">
        <v>92</v>
      </c>
    </row>
    <row r="42" spans="1:10" ht="27" customHeight="1" x14ac:dyDescent="0.15">
      <c r="A42" s="57"/>
      <c r="B42" s="54" t="s">
        <v>114</v>
      </c>
      <c r="C42" s="4" t="s">
        <v>11</v>
      </c>
      <c r="D42" s="4" t="s">
        <v>11</v>
      </c>
      <c r="E42" s="4">
        <v>190</v>
      </c>
      <c r="F42" s="4" t="s">
        <v>11</v>
      </c>
      <c r="G42" s="4" t="s">
        <v>11</v>
      </c>
      <c r="H42" s="4" t="s">
        <v>115</v>
      </c>
      <c r="I42" s="3" t="s">
        <v>91</v>
      </c>
      <c r="J42" s="3" t="s">
        <v>92</v>
      </c>
    </row>
    <row r="43" spans="1:10" ht="27" customHeight="1" x14ac:dyDescent="0.15">
      <c r="A43" s="57"/>
      <c r="B43" s="54" t="s">
        <v>106</v>
      </c>
      <c r="C43" s="3" t="s">
        <v>128</v>
      </c>
      <c r="D43" s="4">
        <v>625.58000000000004</v>
      </c>
      <c r="E43" s="4">
        <v>777</v>
      </c>
      <c r="F43" s="4" t="s">
        <v>11</v>
      </c>
      <c r="G43" s="4">
        <f>393.42+408.86</f>
        <v>802.28</v>
      </c>
      <c r="H43" s="3" t="s">
        <v>107</v>
      </c>
      <c r="I43" s="3" t="s">
        <v>13</v>
      </c>
      <c r="J43" s="3" t="s">
        <v>120</v>
      </c>
    </row>
    <row r="44" spans="1:10" ht="27" customHeight="1" x14ac:dyDescent="0.15">
      <c r="A44" s="57"/>
      <c r="B44" s="54" t="s">
        <v>110</v>
      </c>
      <c r="C44" s="4" t="s">
        <v>11</v>
      </c>
      <c r="D44" s="4" t="s">
        <v>11</v>
      </c>
      <c r="E44" s="4">
        <v>388.5</v>
      </c>
      <c r="F44" s="4" t="s">
        <v>11</v>
      </c>
      <c r="G44" s="4">
        <f>616.96+497.96</f>
        <v>1114.92</v>
      </c>
      <c r="H44" s="3" t="s">
        <v>12</v>
      </c>
      <c r="I44" s="3" t="s">
        <v>13</v>
      </c>
      <c r="J44" s="3" t="s">
        <v>78</v>
      </c>
    </row>
    <row r="45" spans="1:10" ht="27" customHeight="1" x14ac:dyDescent="0.15">
      <c r="A45" s="57"/>
      <c r="B45" s="54">
        <v>44496</v>
      </c>
      <c r="C45" s="3" t="s">
        <v>129</v>
      </c>
      <c r="D45" s="4">
        <v>535.04999999999995</v>
      </c>
      <c r="E45" s="4">
        <v>0</v>
      </c>
      <c r="F45" s="4" t="s">
        <v>11</v>
      </c>
      <c r="G45" s="4" t="s">
        <v>11</v>
      </c>
      <c r="H45" s="3" t="s">
        <v>29</v>
      </c>
      <c r="I45" s="3" t="s">
        <v>104</v>
      </c>
      <c r="J45" s="3" t="s">
        <v>130</v>
      </c>
    </row>
    <row r="46" spans="1:10" ht="27" customHeight="1" thickBot="1" x14ac:dyDescent="0.2">
      <c r="A46" s="58"/>
      <c r="B46" s="54" t="s">
        <v>113</v>
      </c>
      <c r="C46" s="4" t="s">
        <v>11</v>
      </c>
      <c r="D46" s="4" t="s">
        <v>11</v>
      </c>
      <c r="E46" s="4">
        <v>629.15</v>
      </c>
      <c r="F46" s="4" t="s">
        <v>11</v>
      </c>
      <c r="G46" s="4">
        <f>616.96+616.96</f>
        <v>1233.92</v>
      </c>
      <c r="H46" s="3" t="s">
        <v>12</v>
      </c>
      <c r="I46" s="3" t="s">
        <v>13</v>
      </c>
      <c r="J46" s="3" t="s">
        <v>78</v>
      </c>
    </row>
    <row r="47" spans="1:10" ht="27" customHeight="1" x14ac:dyDescent="0.15">
      <c r="A47" s="47" t="s">
        <v>122</v>
      </c>
      <c r="B47" s="54" t="s">
        <v>146</v>
      </c>
      <c r="C47" s="4" t="s">
        <v>11</v>
      </c>
      <c r="D47" s="4" t="s">
        <v>11</v>
      </c>
      <c r="E47" s="4" t="s">
        <v>11</v>
      </c>
      <c r="F47" s="4">
        <v>5160</v>
      </c>
      <c r="G47" s="4" t="s">
        <v>11</v>
      </c>
      <c r="H47" s="4" t="s">
        <v>11</v>
      </c>
      <c r="I47" s="4" t="s">
        <v>11</v>
      </c>
      <c r="J47" s="4" t="s">
        <v>108</v>
      </c>
    </row>
    <row r="48" spans="1:10" ht="32.25" customHeight="1" x14ac:dyDescent="0.15">
      <c r="A48" s="48"/>
      <c r="B48" s="28" t="s">
        <v>126</v>
      </c>
      <c r="C48" s="24" t="s">
        <v>127</v>
      </c>
      <c r="D48" s="26">
        <v>265.64999999999998</v>
      </c>
      <c r="E48" s="26">
        <v>345</v>
      </c>
      <c r="F48" s="24" t="s">
        <v>123</v>
      </c>
      <c r="G48" s="26">
        <f>761.23+491.96</f>
        <v>1253.19</v>
      </c>
      <c r="H48" s="24" t="s">
        <v>12</v>
      </c>
      <c r="I48" s="24" t="s">
        <v>124</v>
      </c>
      <c r="J48" s="25" t="s">
        <v>125</v>
      </c>
    </row>
    <row r="49" spans="1:10" ht="27" customHeight="1" x14ac:dyDescent="0.15">
      <c r="A49" s="48"/>
      <c r="B49" s="34" t="s">
        <v>131</v>
      </c>
      <c r="C49" s="35" t="s">
        <v>132</v>
      </c>
      <c r="D49" s="36">
        <v>1109.25</v>
      </c>
      <c r="E49" s="36">
        <v>841</v>
      </c>
      <c r="F49" s="35" t="s">
        <v>123</v>
      </c>
      <c r="G49" s="35" t="s">
        <v>123</v>
      </c>
      <c r="H49" s="37" t="s">
        <v>97</v>
      </c>
      <c r="I49" s="37" t="s">
        <v>91</v>
      </c>
      <c r="J49" s="38" t="s">
        <v>133</v>
      </c>
    </row>
    <row r="50" spans="1:10" ht="27" customHeight="1" x14ac:dyDescent="0.15">
      <c r="A50" s="48"/>
      <c r="B50" s="29" t="s">
        <v>134</v>
      </c>
      <c r="C50" s="30" t="s">
        <v>135</v>
      </c>
      <c r="D50" s="22">
        <v>2459.21</v>
      </c>
      <c r="E50" s="22">
        <v>2324</v>
      </c>
      <c r="F50" s="24" t="s">
        <v>123</v>
      </c>
      <c r="G50" s="24" t="s">
        <v>123</v>
      </c>
      <c r="H50" s="3" t="s">
        <v>97</v>
      </c>
      <c r="I50" s="3" t="s">
        <v>91</v>
      </c>
      <c r="J50" s="33" t="s">
        <v>143</v>
      </c>
    </row>
    <row r="51" spans="1:10" ht="27" customHeight="1" x14ac:dyDescent="0.15">
      <c r="A51" s="48"/>
      <c r="B51" s="29" t="s">
        <v>144</v>
      </c>
      <c r="C51" s="30" t="s">
        <v>11</v>
      </c>
      <c r="D51" s="22" t="s">
        <v>11</v>
      </c>
      <c r="E51" s="22">
        <v>570</v>
      </c>
      <c r="F51" s="24" t="s">
        <v>11</v>
      </c>
      <c r="G51" s="24" t="s">
        <v>11</v>
      </c>
      <c r="H51" s="3" t="s">
        <v>145</v>
      </c>
      <c r="I51" s="3" t="s">
        <v>91</v>
      </c>
      <c r="J51" s="33" t="s">
        <v>143</v>
      </c>
    </row>
    <row r="52" spans="1:10" ht="32.25" customHeight="1" x14ac:dyDescent="0.15">
      <c r="A52" s="48"/>
      <c r="B52" s="29" t="s">
        <v>140</v>
      </c>
      <c r="C52" s="30" t="s">
        <v>139</v>
      </c>
      <c r="D52" s="22">
        <v>1138.58</v>
      </c>
      <c r="E52" s="24" t="s">
        <v>123</v>
      </c>
      <c r="F52" s="24" t="s">
        <v>123</v>
      </c>
      <c r="G52" s="24" t="s">
        <v>123</v>
      </c>
      <c r="H52" s="3" t="s">
        <v>142</v>
      </c>
      <c r="I52" s="3" t="s">
        <v>91</v>
      </c>
      <c r="J52" s="23" t="s">
        <v>141</v>
      </c>
    </row>
    <row r="53" spans="1:10" ht="32.25" customHeight="1" thickBot="1" x14ac:dyDescent="0.2">
      <c r="A53" s="49"/>
      <c r="B53" s="50" t="s">
        <v>136</v>
      </c>
      <c r="C53" s="30" t="s">
        <v>137</v>
      </c>
      <c r="D53" s="22">
        <v>631</v>
      </c>
      <c r="E53" s="22">
        <v>589</v>
      </c>
      <c r="F53" s="30" t="s">
        <v>123</v>
      </c>
      <c r="G53" s="65">
        <f>1406.33+511.9</f>
        <v>1918.23</v>
      </c>
      <c r="H53" s="30" t="s">
        <v>12</v>
      </c>
      <c r="I53" s="30" t="s">
        <v>124</v>
      </c>
      <c r="J53" s="51" t="s">
        <v>138</v>
      </c>
    </row>
    <row r="54" spans="1:10" ht="27" customHeight="1" x14ac:dyDescent="0.15">
      <c r="A54" s="47" t="s">
        <v>151</v>
      </c>
      <c r="B54" s="54" t="s">
        <v>146</v>
      </c>
      <c r="C54" s="4" t="s">
        <v>11</v>
      </c>
      <c r="D54" s="4" t="s">
        <v>11</v>
      </c>
      <c r="E54" s="4" t="s">
        <v>11</v>
      </c>
      <c r="F54" s="4">
        <v>5160</v>
      </c>
      <c r="G54" s="4" t="s">
        <v>11</v>
      </c>
      <c r="H54" s="4" t="s">
        <v>11</v>
      </c>
      <c r="I54" s="4" t="s">
        <v>11</v>
      </c>
      <c r="J54" s="4" t="s">
        <v>108</v>
      </c>
    </row>
    <row r="55" spans="1:10" ht="32.25" customHeight="1" x14ac:dyDescent="0.15">
      <c r="A55" s="48"/>
      <c r="B55" s="53" t="s">
        <v>149</v>
      </c>
      <c r="C55" s="51" t="s">
        <v>152</v>
      </c>
      <c r="D55" s="52">
        <v>842.48</v>
      </c>
      <c r="E55" s="52">
        <v>418</v>
      </c>
      <c r="F55" s="51" t="s">
        <v>123</v>
      </c>
      <c r="G55" s="25" t="s">
        <v>123</v>
      </c>
      <c r="H55" s="25" t="s">
        <v>97</v>
      </c>
      <c r="I55" s="25" t="s">
        <v>91</v>
      </c>
      <c r="J55" s="25" t="s">
        <v>133</v>
      </c>
    </row>
    <row r="56" spans="1:10" ht="32.25" customHeight="1" x14ac:dyDescent="0.15">
      <c r="A56" s="48"/>
      <c r="B56" s="53" t="s">
        <v>149</v>
      </c>
      <c r="C56" s="25" t="s">
        <v>11</v>
      </c>
      <c r="D56" s="4">
        <v>0</v>
      </c>
      <c r="E56" s="52">
        <v>380</v>
      </c>
      <c r="F56" s="25"/>
      <c r="G56" s="25" t="s">
        <v>123</v>
      </c>
      <c r="H56" s="25" t="s">
        <v>150</v>
      </c>
      <c r="I56" s="25" t="s">
        <v>91</v>
      </c>
      <c r="J56" s="25" t="s">
        <v>133</v>
      </c>
    </row>
    <row r="57" spans="1:10" ht="32.25" customHeight="1" x14ac:dyDescent="0.15">
      <c r="A57" s="48"/>
      <c r="B57" s="28" t="s">
        <v>154</v>
      </c>
      <c r="C57" s="25" t="s">
        <v>153</v>
      </c>
      <c r="D57" s="4">
        <v>691.98</v>
      </c>
      <c r="E57" s="4">
        <v>627</v>
      </c>
      <c r="F57" s="25" t="s">
        <v>123</v>
      </c>
      <c r="G57" s="25" t="s">
        <v>123</v>
      </c>
      <c r="H57" s="25" t="s">
        <v>93</v>
      </c>
      <c r="I57" s="25" t="s">
        <v>91</v>
      </c>
      <c r="J57" s="25" t="s">
        <v>133</v>
      </c>
    </row>
    <row r="58" spans="1:10" ht="32.25" customHeight="1" x14ac:dyDescent="0.15">
      <c r="A58" s="48"/>
      <c r="B58" s="28" t="s">
        <v>106</v>
      </c>
      <c r="C58" s="24" t="s">
        <v>155</v>
      </c>
      <c r="D58" s="4">
        <v>272.5</v>
      </c>
      <c r="E58" s="25" t="s">
        <v>123</v>
      </c>
      <c r="F58" s="25" t="s">
        <v>123</v>
      </c>
      <c r="G58" s="25" t="s">
        <v>123</v>
      </c>
      <c r="H58" s="3" t="s">
        <v>107</v>
      </c>
      <c r="I58" s="3" t="s">
        <v>13</v>
      </c>
      <c r="J58" s="3" t="s">
        <v>120</v>
      </c>
    </row>
    <row r="59" spans="1:10" ht="32.25" customHeight="1" x14ac:dyDescent="0.15">
      <c r="A59" s="48"/>
      <c r="B59" s="28" t="s">
        <v>157</v>
      </c>
      <c r="C59" s="30" t="s">
        <v>156</v>
      </c>
      <c r="D59" s="22">
        <v>1029.6300000000001</v>
      </c>
      <c r="E59" s="22">
        <v>289.8</v>
      </c>
      <c r="F59" s="25" t="s">
        <v>123</v>
      </c>
      <c r="G59" s="52">
        <v>2610.19</v>
      </c>
      <c r="H59" s="25" t="s">
        <v>161</v>
      </c>
      <c r="I59" s="3" t="s">
        <v>124</v>
      </c>
      <c r="J59" s="25" t="s">
        <v>158</v>
      </c>
    </row>
    <row r="60" spans="1:10" ht="32.25" customHeight="1" x14ac:dyDescent="0.15">
      <c r="A60" s="48"/>
      <c r="B60" s="28" t="s">
        <v>160</v>
      </c>
      <c r="C60" s="30" t="s">
        <v>159</v>
      </c>
      <c r="D60" s="22">
        <v>715.3</v>
      </c>
      <c r="E60" s="22">
        <v>399</v>
      </c>
      <c r="F60" s="25" t="s">
        <v>123</v>
      </c>
      <c r="G60" s="25" t="s">
        <v>123</v>
      </c>
      <c r="H60" s="25" t="s">
        <v>97</v>
      </c>
      <c r="I60" s="25" t="s">
        <v>91</v>
      </c>
      <c r="J60" s="25" t="s">
        <v>133</v>
      </c>
    </row>
    <row r="61" spans="1:10" ht="32.25" customHeight="1" x14ac:dyDescent="0.15">
      <c r="A61" s="48"/>
      <c r="B61" s="28" t="s">
        <v>157</v>
      </c>
      <c r="C61" s="30" t="s">
        <v>162</v>
      </c>
      <c r="D61" s="22">
        <v>673.11</v>
      </c>
      <c r="E61" s="22">
        <v>289.8</v>
      </c>
      <c r="F61" s="25" t="s">
        <v>123</v>
      </c>
      <c r="G61" s="52">
        <v>1610.19</v>
      </c>
      <c r="H61" s="25" t="s">
        <v>163</v>
      </c>
      <c r="I61" s="3" t="s">
        <v>124</v>
      </c>
      <c r="J61" s="25" t="s">
        <v>158</v>
      </c>
    </row>
    <row r="62" spans="1:10" ht="32.25" customHeight="1" x14ac:dyDescent="0.15">
      <c r="A62" s="48"/>
      <c r="B62" s="28" t="s">
        <v>157</v>
      </c>
      <c r="C62" s="30" t="s">
        <v>11</v>
      </c>
      <c r="D62" s="22">
        <v>0</v>
      </c>
      <c r="E62" s="22">
        <v>289.8</v>
      </c>
      <c r="F62" s="25" t="s">
        <v>123</v>
      </c>
      <c r="G62" s="52">
        <f>805.96+1787.23</f>
        <v>2593.19</v>
      </c>
      <c r="H62" s="25" t="s">
        <v>12</v>
      </c>
      <c r="I62" s="3" t="s">
        <v>124</v>
      </c>
      <c r="J62" s="25" t="s">
        <v>158</v>
      </c>
    </row>
    <row r="63" spans="1:10" ht="32.25" customHeight="1" x14ac:dyDescent="0.15">
      <c r="A63" s="48"/>
      <c r="B63" s="28">
        <v>44551</v>
      </c>
      <c r="C63" s="30" t="s">
        <v>164</v>
      </c>
      <c r="D63" s="22">
        <v>130.25</v>
      </c>
      <c r="E63" s="25" t="s">
        <v>123</v>
      </c>
      <c r="F63" s="25" t="s">
        <v>123</v>
      </c>
      <c r="G63" s="25" t="s">
        <v>123</v>
      </c>
      <c r="H63" s="24" t="s">
        <v>29</v>
      </c>
      <c r="I63" s="25" t="s">
        <v>91</v>
      </c>
      <c r="J63" s="3" t="s">
        <v>92</v>
      </c>
    </row>
    <row r="64" spans="1:10" ht="27" customHeight="1" x14ac:dyDescent="0.15">
      <c r="A64" s="46" t="s">
        <v>148</v>
      </c>
      <c r="B64" s="40"/>
      <c r="C64" s="27"/>
      <c r="D64" s="10">
        <f>SUM(D3:D63)</f>
        <v>34612.909999999996</v>
      </c>
      <c r="E64" s="11">
        <f>SUM(E3:E63)</f>
        <v>26502.799999999999</v>
      </c>
      <c r="F64" s="11">
        <f>SUM(F3:F63)</f>
        <v>46530.04</v>
      </c>
      <c r="G64" s="11">
        <f>SUM(G3:G63)</f>
        <v>26086.319999999996</v>
      </c>
      <c r="H64" s="15"/>
      <c r="I64" s="12"/>
      <c r="J64" s="12"/>
    </row>
    <row r="65" spans="2:10" ht="27" customHeight="1" x14ac:dyDescent="0.15">
      <c r="B65" s="13"/>
      <c r="C65" s="14"/>
      <c r="D65" s="39" t="s">
        <v>147</v>
      </c>
      <c r="E65" s="42"/>
      <c r="F65" s="40"/>
      <c r="G65" s="20">
        <f>D64+E64+F64+G64</f>
        <v>133732.07</v>
      </c>
      <c r="H65" s="21"/>
      <c r="I65" s="21"/>
      <c r="J65" s="3"/>
    </row>
    <row r="66" spans="2:10" x14ac:dyDescent="0.15">
      <c r="B66" s="16"/>
      <c r="C66" s="17"/>
      <c r="D66" s="18"/>
      <c r="E66" s="18"/>
      <c r="F66" s="18"/>
      <c r="G66" s="19"/>
      <c r="H66" s="19"/>
      <c r="I66" s="19"/>
      <c r="J66" s="16"/>
    </row>
  </sheetData>
  <autoFilter ref="A2:J2" xr:uid="{916408DE-7132-49E1-95DC-80BD17DB6977}">
    <filterColumn colId="0" showButton="0"/>
  </autoFilter>
  <mergeCells count="17">
    <mergeCell ref="A54:A63"/>
    <mergeCell ref="A47:A53"/>
    <mergeCell ref="A24:A27"/>
    <mergeCell ref="A11:A13"/>
    <mergeCell ref="A1:C1"/>
    <mergeCell ref="D1:J1"/>
    <mergeCell ref="A2:B2"/>
    <mergeCell ref="A3:A6"/>
    <mergeCell ref="A7:A10"/>
    <mergeCell ref="A64:B64"/>
    <mergeCell ref="D65:F65"/>
    <mergeCell ref="A14:A16"/>
    <mergeCell ref="A17:A21"/>
    <mergeCell ref="A22:A23"/>
    <mergeCell ref="A35:A38"/>
    <mergeCell ref="A28:A34"/>
    <mergeCell ref="A39:A46"/>
  </mergeCells>
  <pageMargins left="0.51181102362204722" right="0.51181102362204722" top="0.78740157480314965" bottom="0.78740157480314965" header="0.31496062992125984" footer="0.31496062992125984"/>
  <pageSetup paperSize="9" scale="70" fitToHeight="0" orientation="landscape" horizontalDpi="4294967295" verticalDpi="4294967295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26E2463297AE64A85E5B5344D8D4ACC" ma:contentTypeVersion="8" ma:contentTypeDescription="Crie um novo documento." ma:contentTypeScope="" ma:versionID="3301441300493be8f99356f6ad06ce5a">
  <xsd:schema xmlns:xsd="http://www.w3.org/2001/XMLSchema" xmlns:xs="http://www.w3.org/2001/XMLSchema" xmlns:p="http://schemas.microsoft.com/office/2006/metadata/properties" xmlns:ns2="6f80612b-0154-4d70-ab2d-3040ac581d61" targetNamespace="http://schemas.microsoft.com/office/2006/metadata/properties" ma:root="true" ma:fieldsID="ff432bf88b4b5399fd5514ec7eff59ac" ns2:_="">
    <xsd:import namespace="6f80612b-0154-4d70-ab2d-3040ac581d6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LengthInSecond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80612b-0154-4d70-ab2d-3040ac581d6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A8235E6-7E67-49FA-9905-5C0B98E8881E}">
  <ds:schemaRefs>
    <ds:schemaRef ds:uri="http://purl.org/dc/elements/1.1/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6f80612b-0154-4d70-ab2d-3040ac581d61"/>
    <ds:schemaRef ds:uri="http://purl.org/dc/dcmitype/"/>
    <ds:schemaRef ds:uri="http://schemas.microsoft.com/office/infopath/2007/PartnerControls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E93FCA67-19E2-470C-90D6-039F796E491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71130C2-213D-4A90-8E43-F19433938EE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Franciani Ribeiro</dc:creator>
  <cp:lastModifiedBy>Franciani Ribeiro</cp:lastModifiedBy>
  <cp:lastPrinted>2022-01-31T18:33:10Z</cp:lastPrinted>
  <dcterms:created xsi:type="dcterms:W3CDTF">2021-08-24T14:30:06Z</dcterms:created>
  <dcterms:modified xsi:type="dcterms:W3CDTF">2022-01-31T18:34:07Z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0x010100B26E2463297AE64A85E5B5344D8D4ACC</vt:lpwstr>
  </property>
  <property fmtid="{D5CDD505-2E9C-101B-9397-08002B2CF9AE}" pid="3" name="Order">
    <vt:r8>2957400</vt:r8>
  </property>
</Properties>
</file>