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RDV-RELATÓRIOS DE DESPESA DE VIAGEM/Relatórios de Viagem 2022/"/>
    </mc:Choice>
  </mc:AlternateContent>
  <xr:revisionPtr revIDLastSave="607" documentId="14_{63F82FC0-34AA-44D5-AA04-6AE682906890}" xr6:coauthVersionLast="47" xr6:coauthVersionMax="47" xr10:uidLastSave="{4068872E-BBD5-4661-A32E-81282A8E34DA}"/>
  <bookViews>
    <workbookView showHorizontalScroll="0" showVerticalScroll="0" showSheetTabs="0" xWindow="-108" yWindow="-108" windowWidth="23256" windowHeight="12456" xr2:uid="{A6E021AE-0F7E-4248-AB12-A5A847D73C46}"/>
  </bookViews>
  <sheets>
    <sheet name="Planilha1" sheetId="1" r:id="rId1"/>
  </sheets>
  <definedNames>
    <definedName name="_xlnm._FilterDatabase" localSheetId="0" hidden="1">Planilha1!$A$2:$J$53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F69" i="1"/>
  <c r="E69" i="1"/>
  <c r="D69" i="1"/>
  <c r="G66" i="1"/>
  <c r="G57" i="1"/>
  <c r="G53" i="1"/>
  <c r="E40" i="1" l="1"/>
  <c r="E44" i="1"/>
  <c r="G37" i="1"/>
  <c r="G33" i="1"/>
  <c r="E23" i="1"/>
  <c r="G23" i="1"/>
  <c r="G21" i="1"/>
  <c r="G22" i="1"/>
  <c r="E21" i="1"/>
  <c r="G10" i="1"/>
  <c r="G11" i="1"/>
</calcChain>
</file>

<file path=xl/sharedStrings.xml><?xml version="1.0" encoding="utf-8"?>
<sst xmlns="http://schemas.openxmlformats.org/spreadsheetml/2006/main" count="482" uniqueCount="187">
  <si>
    <t>PERÍODO DE VIAGEM</t>
  </si>
  <si>
    <t>RDV N.º</t>
  </si>
  <si>
    <t>DESPESAS COM ALIMENTAÇÃO/ PEDÁGIO/ TAXI/ COMBUSTÍVEL/ ESTACIONAMENTO</t>
  </si>
  <si>
    <t>HOTEL</t>
  </si>
  <si>
    <t xml:space="preserve">LOCAÇÃO DE VEÍCULO </t>
  </si>
  <si>
    <t>PASSAGEM AÉREA</t>
  </si>
  <si>
    <t>PARTICIPANTES</t>
  </si>
  <si>
    <t>ITINERÁRIO</t>
  </si>
  <si>
    <t xml:space="preserve">JUSTIFICATIVA DA VIAGEM </t>
  </si>
  <si>
    <t>JANEIRO</t>
  </si>
  <si>
    <t>N/A</t>
  </si>
  <si>
    <t>Curitiba- Candoi - Foz do Jordão - Curitiba</t>
  </si>
  <si>
    <t xml:space="preserve"> Emerson Luís Alberti </t>
  </si>
  <si>
    <t>Manutenção Preventiva/Corretiva nas UG´s da UHE FND.</t>
  </si>
  <si>
    <t xml:space="preserve">RELATÓRIO DE DESPESAS COM VIAGENS E DESLOCAMENTOS - 2022      </t>
  </si>
  <si>
    <t xml:space="preserve">02/01/2022 A 05/01/2022 </t>
  </si>
  <si>
    <t>Contrato/Locação veículo</t>
  </si>
  <si>
    <t>001/22</t>
  </si>
  <si>
    <t>002/22</t>
  </si>
  <si>
    <t>21/12/2021 a 22/12/2021</t>
  </si>
  <si>
    <t>João Biral Junior</t>
  </si>
  <si>
    <t>Curitiba-Brasília- Curitiba</t>
  </si>
  <si>
    <t>Reunião Aneel</t>
  </si>
  <si>
    <t>Curitiba- Pinhão- Curitiba</t>
  </si>
  <si>
    <t>Cleverson Moraes Silveira</t>
  </si>
  <si>
    <t>003/22</t>
  </si>
  <si>
    <t>004/22</t>
  </si>
  <si>
    <t>26/01/2022 à 28/01/2022</t>
  </si>
  <si>
    <t>Serviços administrativos</t>
  </si>
  <si>
    <t>08/02/2022 a 11/02/2022</t>
  </si>
  <si>
    <t xml:space="preserve"> N/A </t>
  </si>
  <si>
    <t>FEVEREIRO</t>
  </si>
  <si>
    <t>005/22</t>
  </si>
  <si>
    <t>Curitiba-São Paulo - Curitiba</t>
  </si>
  <si>
    <t>006/2022</t>
  </si>
  <si>
    <t>007/2022</t>
  </si>
  <si>
    <t>15/02/2022 a 18/02/2022</t>
  </si>
  <si>
    <t>Serviços administrativos/ Levantamento dados/infraestrutura sistema</t>
  </si>
  <si>
    <t>01/12/2021 a 31/12/2021</t>
  </si>
  <si>
    <t>01/01/2022 a 31/01/2022</t>
  </si>
  <si>
    <t>MARÇO</t>
  </si>
  <si>
    <t xml:space="preserve"> Cleverson Moraes Silveira,  Emerson Luís Alberti .</t>
  </si>
  <si>
    <t>Reunião ANEEL</t>
  </si>
  <si>
    <t>Luiz Eduardo Wolff</t>
  </si>
  <si>
    <t>008/2022</t>
  </si>
  <si>
    <t>Curitiba-Guarapuava-Curitiba</t>
  </si>
  <si>
    <t>Serviços Administrativos/Cartório</t>
  </si>
  <si>
    <t>009/2022</t>
  </si>
  <si>
    <t>010/2022</t>
  </si>
  <si>
    <t>Participação Feira ABRAPACH</t>
  </si>
  <si>
    <t>Curitiba</t>
  </si>
  <si>
    <t xml:space="preserve">Aereo / reembolso integral - voo cancelado </t>
  </si>
  <si>
    <t>Comercializadora</t>
  </si>
  <si>
    <t xml:space="preserve">Aereo/atrasou/ voo atrasado/reembolso parcial </t>
  </si>
  <si>
    <t>012/2022</t>
  </si>
  <si>
    <t>Curitiba-Brasília-Curitiba</t>
  </si>
  <si>
    <t xml:space="preserve"> 28/03/2022</t>
  </si>
  <si>
    <t>Curitiba-Brasília - Curitiba</t>
  </si>
  <si>
    <t>Reunião</t>
  </si>
  <si>
    <t>15/03/2022 a 16/03/2022</t>
  </si>
  <si>
    <t>Brasília - São Paulo-Curitiba</t>
  </si>
  <si>
    <t>011/2022</t>
  </si>
  <si>
    <t>013/2022</t>
  </si>
  <si>
    <t>Élio Daniel Henklein</t>
  </si>
  <si>
    <t>Levantamento da infraestrutura de comunicação da UHE/FUNDÃO</t>
  </si>
  <si>
    <t>29/03/2022 a 31/03/2022</t>
  </si>
  <si>
    <t>CEFSC</t>
  </si>
  <si>
    <t>Reunião comercializadora  e Copel/Participação Feira Intermodal.</t>
  </si>
  <si>
    <t>12/04/2022 a  14/04/2022</t>
  </si>
  <si>
    <t>014/2022</t>
  </si>
  <si>
    <t>Reunião representante ANEEL</t>
  </si>
  <si>
    <t>ABRIL</t>
  </si>
  <si>
    <t>01/03/2022 a 31/03/2022</t>
  </si>
  <si>
    <t>01/04/2022 a 30/04/2022</t>
  </si>
  <si>
    <t>Curitiba-Santa Catarina-Curitiba</t>
  </si>
  <si>
    <t>18/04/2022 a 20/04/2022</t>
  </si>
  <si>
    <t>015/2022</t>
  </si>
  <si>
    <t>Acompanhar serviços na UHE/SANTA CLARA</t>
  </si>
  <si>
    <t>016/2022</t>
  </si>
  <si>
    <t>Vistoria de serviços nas usinas SCL e FND</t>
  </si>
  <si>
    <t>04/05/2022 a 05/05/2022</t>
  </si>
  <si>
    <t>Curitiba-São Paulo-Curitiba</t>
  </si>
  <si>
    <t>MAIO</t>
  </si>
  <si>
    <t>017/2022</t>
  </si>
  <si>
    <t>16/05/2022 a 19/05/2022</t>
  </si>
  <si>
    <t>Acompanhar obras em UHE Santa Clara.</t>
  </si>
  <si>
    <t>Reunião Comercializadora</t>
  </si>
  <si>
    <t>07/06/2022 a 09/06/2022</t>
  </si>
  <si>
    <t>Curitiba- Rio de Janeiro-Curitiba</t>
  </si>
  <si>
    <t>ENASE - Encontro Nacional de Agentes do Setor Elétrico</t>
  </si>
  <si>
    <t>-</t>
  </si>
  <si>
    <t>JUNHO</t>
  </si>
  <si>
    <t>22/06/2022 a 23/06/2022</t>
  </si>
  <si>
    <t xml:space="preserve">Curitiba-São Paulo-Curitiba </t>
  </si>
  <si>
    <t>Reunião Comercializadoras</t>
  </si>
  <si>
    <t>Visita de projeto P&amp;D na Universidade Estadual de Ponta Grossa (UEPG)</t>
  </si>
  <si>
    <t>Curitiba-Ponta Grossa-Curitiba</t>
  </si>
  <si>
    <t>018/2022</t>
  </si>
  <si>
    <t>01/05/2022 a 31/05/2022</t>
  </si>
  <si>
    <t>01/06/2022 a 30/06/2022</t>
  </si>
  <si>
    <t>019/2022</t>
  </si>
  <si>
    <t>020/2022</t>
  </si>
  <si>
    <t xml:space="preserve"> João Biral Junior, Cleverson Moraes Silveira e  Emerson Luís Alberti </t>
  </si>
  <si>
    <t xml:space="preserve"> Cleverson Moraes Silveira,  Emerson Luís Alberti </t>
  </si>
  <si>
    <t xml:space="preserve"> TOTAL /ANO</t>
  </si>
  <si>
    <t>JULHO</t>
  </si>
  <si>
    <t>28/06/2022 a 30/06/2022</t>
  </si>
  <si>
    <t>Visita técnica à Planta Solar pela Eletrobrás/Furnas;</t>
  </si>
  <si>
    <t>021/2022</t>
  </si>
  <si>
    <t>022/2022</t>
  </si>
  <si>
    <t>Reunião Ministério de Minas de Energia / Reunião com Comercializadoras.</t>
  </si>
  <si>
    <t>023/2022</t>
  </si>
  <si>
    <t>06/07/2022 a 09/07/22</t>
  </si>
  <si>
    <t>Participação no Evento do CREA - 11º Congresso Estadual de Profissionais e Sessão Plenária nº 1.000 do Conselho</t>
  </si>
  <si>
    <t>Curitiba-Foz do Iguaçu-Curitiba.</t>
  </si>
  <si>
    <t>Curitiba-Brasília-São Paulo-Curitiba</t>
  </si>
  <si>
    <t>21/07/2022 a 22/07/2022</t>
  </si>
  <si>
    <t>01/07/2022 a 31/07/2022</t>
  </si>
  <si>
    <t>25/07/2022 a 29/07/2022</t>
  </si>
  <si>
    <t>AGOSTO</t>
  </si>
  <si>
    <t>024/2022</t>
  </si>
  <si>
    <t xml:space="preserve">Vistoria de serviços nas usinas </t>
  </si>
  <si>
    <t>025/2022</t>
  </si>
  <si>
    <t>Alan Pity Guerra</t>
  </si>
  <si>
    <t>Treinamento e inspeção plataforma elevatória.</t>
  </si>
  <si>
    <t>Guarapuava-Joiville-Guarapuava</t>
  </si>
  <si>
    <t>026/2022</t>
  </si>
  <si>
    <t>João Paulo de Sousa</t>
  </si>
  <si>
    <t>027/2022</t>
  </si>
  <si>
    <t>24/08/2022 a 25/08/2022</t>
  </si>
  <si>
    <t>02/08/2022 a 03/08/2022</t>
  </si>
  <si>
    <t>028/2022</t>
  </si>
  <si>
    <t>Vistoria de serviços nas usinas SCL e FND e cartório em Pinhão</t>
  </si>
  <si>
    <t>Participação na Feira Intersolar</t>
  </si>
  <si>
    <t>029/2022</t>
  </si>
  <si>
    <t>23/08/2022 a 24/08/2022</t>
  </si>
  <si>
    <t>Curitiba-São Paulo</t>
  </si>
  <si>
    <t>São Paulo</t>
  </si>
  <si>
    <t>01/08/2022 a 31/08/2022</t>
  </si>
  <si>
    <t>25/08/2022 a 01/09/2022</t>
  </si>
  <si>
    <t>SETEMBRO</t>
  </si>
  <si>
    <t>030/2022</t>
  </si>
  <si>
    <t>05/09/2022 a 06/09/2022</t>
  </si>
  <si>
    <t xml:space="preserve">13/09/2022 a 14/09/2022 </t>
  </si>
  <si>
    <t>Evento Copel e Governo do Estado - Premiação Valor 1000.</t>
  </si>
  <si>
    <t>OUTUBRO</t>
  </si>
  <si>
    <t>01/10/2022 a 31/10/2022</t>
  </si>
  <si>
    <t>031/2022</t>
  </si>
  <si>
    <t>Emerson Luís Alberti</t>
  </si>
  <si>
    <t>Goiânia/GO</t>
  </si>
  <si>
    <t>03/10/2022 a 06/10/2022</t>
  </si>
  <si>
    <t>032/2022</t>
  </si>
  <si>
    <t>13/10/2022 a 15/10/2022</t>
  </si>
  <si>
    <t xml:space="preserve">Anahy/PR </t>
  </si>
  <si>
    <t>Visita técnica PCH AT&amp;T Energia.</t>
  </si>
  <si>
    <t>Participação na 77ª Semana de Engenharia. Temas: Tecnologia, Sustentabilidade e Responsabilidade Social para o Desenvolvimento Nacional.</t>
  </si>
  <si>
    <t>Reunião com Dr. Marcio Betiol</t>
  </si>
  <si>
    <t>23/10/2022 a 24/10/2022</t>
  </si>
  <si>
    <t>033/2022</t>
  </si>
  <si>
    <t>NOVEMBRO</t>
  </si>
  <si>
    <t>Reunião escritório advocacia ação UBP.</t>
  </si>
  <si>
    <t>035/2022</t>
  </si>
  <si>
    <t>034/2022</t>
  </si>
  <si>
    <t>Supervisão trabalhos CEFSC</t>
  </si>
  <si>
    <t>07/11/2022 a 11/11/2022</t>
  </si>
  <si>
    <t xml:space="preserve">Curitiba-Guarapuava-Curitiba </t>
  </si>
  <si>
    <t>036/2022</t>
  </si>
  <si>
    <t>Almoço reunião Conselho</t>
  </si>
  <si>
    <t>037/2022</t>
  </si>
  <si>
    <t>Reunião/Vistoria  IAT</t>
  </si>
  <si>
    <t>30/11/2022 a 01/12/2022</t>
  </si>
  <si>
    <t>DEZEMBRO</t>
  </si>
  <si>
    <t>28/11/2022 a 02/12/2022</t>
  </si>
  <si>
    <t>038/2022</t>
  </si>
  <si>
    <t>039/2022</t>
  </si>
  <si>
    <t>040/2022</t>
  </si>
  <si>
    <t xml:space="preserve"> Emerson Luís Alberti</t>
  </si>
  <si>
    <t>Assembleia e Confraternização ABRAGEL</t>
  </si>
  <si>
    <t>01/09/2022 a 30/09/2022</t>
  </si>
  <si>
    <t>01/11/2022 a 30/11/2022</t>
  </si>
  <si>
    <t>Execução serviços UHE FND. Apresentação da Equipe de Transição da MCQ no CEFSC.</t>
  </si>
  <si>
    <t>01/12/2022 a 31/12/2022</t>
  </si>
  <si>
    <t>20/12/2022 a 22/12/2022</t>
  </si>
  <si>
    <t>041/2022</t>
  </si>
  <si>
    <t>Inicialização do Contrato MCQ</t>
  </si>
  <si>
    <t>01/12/2022 a 02/12/2022</t>
  </si>
  <si>
    <t>Visita Comercializadoras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</si>
</sst>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Century Gothic"/>
      <family val="2"/>
    </font>
    <font>
      <b/>
      <sz val="7"/>
      <name val="Century Gothic"/>
      <family val="2"/>
    </font>
    <font>
      <sz val="7"/>
      <color theme="1"/>
      <name val="Century Gothic"/>
      <family val="2"/>
    </font>
    <font>
      <sz val="7"/>
      <color rgb="FF000000"/>
      <name val="Century Gothic"/>
      <family val="2"/>
    </font>
    <font>
      <b/>
      <sz val="15"/>
      <name val="Century Gothic"/>
      <family val="2"/>
    </font>
    <font>
      <sz val="7"/>
      <color rgb="FF000000"/>
      <name val="Calibri"/>
      <family val="2"/>
      <scheme val="minor"/>
    </font>
    <font>
      <b/>
      <sz val="6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3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17" fontId="2" fillId="3" borderId="1" xfId="0" applyNumberFormat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7" fontId="2" fillId="3" borderId="1" xfId="0" applyNumberFormat="1" applyFont="1" applyFill="1" applyBorder="1" applyAlignment="1">
      <alignment horizontal="left" vertical="center" wrapText="1"/>
    </xf>
    <xf numFmtId="7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319294</xdr:colOff>
      <xdr:row>0</xdr:row>
      <xdr:rowOff>9525</xdr:rowOff>
    </xdr:from>
    <xdr:to>
      <xdr:col>2</xdr:col>
      <xdr:colOff>62119</xdr:colOff>
      <xdr:row>0</xdr:row>
      <xdr:rowOff>473557</xdr:rowOff>
    </xdr:to>
    <xdr:pic>
      <xdr:nvPicPr>
        <xdr:cNvPr id="2" name="Imagem 1" descr="Elejor GIF.gif">
          <a:extLst>
            <a:ext uri="{FF2B5EF4-FFF2-40B4-BE49-F238E27FC236}">
              <a16:creationId xmlns:a16="http://schemas.microsoft.com/office/drawing/2014/main" id="{50A950AA-FCF8-4B2E-833A-20107FE64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83" t="6422" r="9804" b="4587"/>
        <a:stretch>
          <a:fillRect/>
        </a:stretch>
      </xdr:blipFill>
      <xdr:spPr>
        <a:xfrm>
          <a:off x="319294" y="9525"/>
          <a:ext cx="895350" cy="464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08DE-7132-49E1-95DC-80BD17DB6977}">
  <sheetPr>
    <pageSetUpPr fitToPage="1"/>
  </sheetPr>
  <dimension ref="A1:J69"/>
  <sheetViews>
    <sheetView tabSelected="1" topLeftCell="A55" zoomScaleNormal="100" workbookViewId="0">
      <selection activeCell="J71" sqref="J71"/>
    </sheetView>
  </sheetViews>
  <sheetFormatPr defaultColWidth="9.109375" defaultRowHeight="11.4" x14ac:dyDescent="0.3"/>
  <cols>
    <col min="1" max="1" width="6.33203125" style="5" customWidth="1"/>
    <col min="2" max="2" width="11" style="5" bestFit="1" customWidth="1"/>
    <col min="3" max="3" width="8.88671875" style="5" bestFit="1" customWidth="1"/>
    <col min="4" max="4" width="14.109375" style="5" customWidth="1"/>
    <col min="5" max="7" width="14.6640625" style="5" customWidth="1"/>
    <col min="8" max="8" width="24" style="5" bestFit="1" customWidth="1"/>
    <col min="9" max="9" width="19" style="5" customWidth="1"/>
    <col min="10" max="10" width="30.6640625" style="6" customWidth="1"/>
    <col min="11" max="16384" width="9.109375" style="5"/>
  </cols>
  <sheetData>
    <row r="1" spans="1:10" ht="38.25" customHeight="1" x14ac:dyDescent="0.3">
      <c r="A1" s="23"/>
      <c r="B1" s="23"/>
      <c r="C1" s="23"/>
      <c r="D1" s="24" t="s">
        <v>14</v>
      </c>
      <c r="E1" s="24"/>
      <c r="F1" s="24"/>
      <c r="G1" s="24"/>
      <c r="H1" s="24"/>
      <c r="I1" s="24"/>
      <c r="J1" s="24"/>
    </row>
    <row r="2" spans="1:10" ht="51.75" customHeight="1" x14ac:dyDescent="0.3">
      <c r="A2" s="25" t="s">
        <v>0</v>
      </c>
      <c r="B2" s="25"/>
      <c r="C2" s="14" t="s">
        <v>1</v>
      </c>
      <c r="D2" s="13" t="s">
        <v>2</v>
      </c>
      <c r="E2" s="14" t="s">
        <v>3</v>
      </c>
      <c r="F2" s="14" t="s">
        <v>4</v>
      </c>
      <c r="G2" s="1" t="s">
        <v>5</v>
      </c>
      <c r="H2" s="14" t="s">
        <v>6</v>
      </c>
      <c r="I2" s="14" t="s">
        <v>7</v>
      </c>
      <c r="J2" s="14" t="s">
        <v>8</v>
      </c>
    </row>
    <row r="3" spans="1:10" ht="23.1" customHeight="1" x14ac:dyDescent="0.3">
      <c r="A3" s="22" t="s">
        <v>9</v>
      </c>
      <c r="B3" s="12" t="s">
        <v>38</v>
      </c>
      <c r="C3" s="3" t="s">
        <v>10</v>
      </c>
      <c r="D3" s="3" t="s">
        <v>10</v>
      </c>
      <c r="E3" s="3" t="s">
        <v>10</v>
      </c>
      <c r="F3" s="3">
        <v>5160</v>
      </c>
      <c r="G3" s="3" t="s">
        <v>10</v>
      </c>
      <c r="H3" s="3" t="s">
        <v>10</v>
      </c>
      <c r="I3" s="3" t="s">
        <v>10</v>
      </c>
      <c r="J3" s="3" t="s">
        <v>16</v>
      </c>
    </row>
    <row r="4" spans="1:10" ht="23.1" customHeight="1" x14ac:dyDescent="0.3">
      <c r="A4" s="22"/>
      <c r="B4" s="12" t="s">
        <v>15</v>
      </c>
      <c r="C4" s="7" t="s">
        <v>17</v>
      </c>
      <c r="D4" s="3">
        <v>397.64</v>
      </c>
      <c r="E4" s="3">
        <v>750</v>
      </c>
      <c r="F4" s="2" t="s">
        <v>10</v>
      </c>
      <c r="G4" s="3" t="s">
        <v>10</v>
      </c>
      <c r="H4" s="4" t="s">
        <v>12</v>
      </c>
      <c r="I4" s="4" t="s">
        <v>11</v>
      </c>
      <c r="J4" s="4" t="s">
        <v>13</v>
      </c>
    </row>
    <row r="5" spans="1:10" ht="23.1" customHeight="1" x14ac:dyDescent="0.3">
      <c r="A5" s="22"/>
      <c r="B5" s="16" t="s">
        <v>19</v>
      </c>
      <c r="C5" s="17" t="s">
        <v>18</v>
      </c>
      <c r="D5" s="3">
        <v>129.38999999999999</v>
      </c>
      <c r="E5" s="2" t="s">
        <v>10</v>
      </c>
      <c r="F5" s="2" t="s">
        <v>10</v>
      </c>
      <c r="G5" s="2" t="s">
        <v>10</v>
      </c>
      <c r="H5" s="4" t="s">
        <v>20</v>
      </c>
      <c r="I5" s="2" t="s">
        <v>21</v>
      </c>
      <c r="J5" s="4" t="s">
        <v>22</v>
      </c>
    </row>
    <row r="6" spans="1:10" ht="23.1" customHeight="1" x14ac:dyDescent="0.3">
      <c r="A6" s="22"/>
      <c r="B6" s="16">
        <v>44580</v>
      </c>
      <c r="C6" s="17" t="s">
        <v>25</v>
      </c>
      <c r="D6" s="3">
        <v>200</v>
      </c>
      <c r="E6" s="2" t="s">
        <v>10</v>
      </c>
      <c r="F6" s="2" t="s">
        <v>10</v>
      </c>
      <c r="G6" s="2" t="s">
        <v>10</v>
      </c>
      <c r="H6" s="4" t="s">
        <v>24</v>
      </c>
      <c r="I6" s="2" t="s">
        <v>23</v>
      </c>
      <c r="J6" s="4" t="s">
        <v>28</v>
      </c>
    </row>
    <row r="7" spans="1:10" ht="23.1" customHeight="1" x14ac:dyDescent="0.3">
      <c r="A7" s="22"/>
      <c r="B7" s="16" t="s">
        <v>27</v>
      </c>
      <c r="C7" s="17" t="s">
        <v>26</v>
      </c>
      <c r="D7" s="3">
        <v>590.27</v>
      </c>
      <c r="E7" s="3">
        <v>500</v>
      </c>
      <c r="F7" s="2" t="s">
        <v>10</v>
      </c>
      <c r="G7" s="2" t="s">
        <v>10</v>
      </c>
      <c r="H7" s="4" t="s">
        <v>12</v>
      </c>
      <c r="I7" s="4" t="s">
        <v>11</v>
      </c>
      <c r="J7" s="4" t="s">
        <v>13</v>
      </c>
    </row>
    <row r="8" spans="1:10" ht="23.1" customHeight="1" x14ac:dyDescent="0.3">
      <c r="A8" s="22" t="s">
        <v>31</v>
      </c>
      <c r="B8" s="12" t="s">
        <v>39</v>
      </c>
      <c r="C8" s="3" t="s">
        <v>10</v>
      </c>
      <c r="D8" s="3" t="s">
        <v>10</v>
      </c>
      <c r="E8" s="3" t="s">
        <v>10</v>
      </c>
      <c r="F8" s="3">
        <v>5160</v>
      </c>
      <c r="G8" s="3" t="s">
        <v>10</v>
      </c>
      <c r="H8" s="3" t="s">
        <v>10</v>
      </c>
      <c r="I8" s="3" t="s">
        <v>10</v>
      </c>
      <c r="J8" s="3" t="s">
        <v>16</v>
      </c>
    </row>
    <row r="9" spans="1:10" ht="23.1" customHeight="1" x14ac:dyDescent="0.3">
      <c r="A9" s="22"/>
      <c r="B9" s="9" t="s">
        <v>29</v>
      </c>
      <c r="C9" s="4" t="s">
        <v>32</v>
      </c>
      <c r="D9" s="8">
        <v>382.44</v>
      </c>
      <c r="E9" s="8">
        <v>500</v>
      </c>
      <c r="F9" s="4" t="s">
        <v>30</v>
      </c>
      <c r="G9" s="4" t="s">
        <v>30</v>
      </c>
      <c r="H9" s="4" t="s">
        <v>12</v>
      </c>
      <c r="I9" s="4" t="s">
        <v>11</v>
      </c>
      <c r="J9" s="4" t="s">
        <v>13</v>
      </c>
    </row>
    <row r="10" spans="1:10" ht="23.1" customHeight="1" x14ac:dyDescent="0.3">
      <c r="A10" s="22"/>
      <c r="B10" s="10">
        <v>44599</v>
      </c>
      <c r="C10" s="8" t="s">
        <v>10</v>
      </c>
      <c r="D10" s="8" t="s">
        <v>10</v>
      </c>
      <c r="E10" s="8" t="s">
        <v>10</v>
      </c>
      <c r="F10" s="8" t="s">
        <v>10</v>
      </c>
      <c r="G10" s="8">
        <f>1407.66+133</f>
        <v>1540.66</v>
      </c>
      <c r="H10" s="8" t="s">
        <v>20</v>
      </c>
      <c r="I10" s="2" t="s">
        <v>33</v>
      </c>
      <c r="J10" s="4" t="s">
        <v>51</v>
      </c>
    </row>
    <row r="11" spans="1:10" ht="23.1" customHeight="1" x14ac:dyDescent="0.3">
      <c r="A11" s="22"/>
      <c r="B11" s="10">
        <v>44600</v>
      </c>
      <c r="C11" s="4" t="s">
        <v>10</v>
      </c>
      <c r="D11" s="8" t="s">
        <v>10</v>
      </c>
      <c r="E11" s="8" t="s">
        <v>10</v>
      </c>
      <c r="F11" s="4" t="s">
        <v>10</v>
      </c>
      <c r="G11" s="8">
        <f>1176.19+69</f>
        <v>1245.19</v>
      </c>
      <c r="H11" s="8" t="s">
        <v>20</v>
      </c>
      <c r="I11" s="2" t="s">
        <v>33</v>
      </c>
      <c r="J11" s="4" t="s">
        <v>53</v>
      </c>
    </row>
    <row r="12" spans="1:10" ht="23.1" customHeight="1" x14ac:dyDescent="0.3">
      <c r="A12" s="22"/>
      <c r="B12" s="10">
        <v>44600</v>
      </c>
      <c r="C12" s="4" t="s">
        <v>10</v>
      </c>
      <c r="D12" s="8" t="s">
        <v>10</v>
      </c>
      <c r="E12" s="8" t="s">
        <v>10</v>
      </c>
      <c r="F12" s="4" t="s">
        <v>10</v>
      </c>
      <c r="G12" s="8">
        <v>872.96</v>
      </c>
      <c r="H12" s="8" t="s">
        <v>20</v>
      </c>
      <c r="I12" s="2" t="s">
        <v>33</v>
      </c>
      <c r="J12" s="4" t="s">
        <v>52</v>
      </c>
    </row>
    <row r="13" spans="1:10" ht="23.1" customHeight="1" x14ac:dyDescent="0.3">
      <c r="A13" s="22"/>
      <c r="B13" s="10">
        <v>44601</v>
      </c>
      <c r="C13" s="4" t="s">
        <v>10</v>
      </c>
      <c r="D13" s="8" t="s">
        <v>10</v>
      </c>
      <c r="E13" s="8">
        <v>243</v>
      </c>
      <c r="F13" s="4" t="s">
        <v>10</v>
      </c>
      <c r="G13" s="8" t="s">
        <v>10</v>
      </c>
      <c r="H13" s="8" t="s">
        <v>20</v>
      </c>
      <c r="I13" s="2" t="s">
        <v>57</v>
      </c>
      <c r="J13" s="4" t="s">
        <v>58</v>
      </c>
    </row>
    <row r="14" spans="1:10" ht="23.1" customHeight="1" x14ac:dyDescent="0.3">
      <c r="A14" s="22"/>
      <c r="B14" s="10">
        <v>44587</v>
      </c>
      <c r="C14" s="4" t="s">
        <v>34</v>
      </c>
      <c r="D14" s="8">
        <v>78.5</v>
      </c>
      <c r="E14" s="2" t="s">
        <v>10</v>
      </c>
      <c r="F14" s="2" t="s">
        <v>10</v>
      </c>
      <c r="G14" s="2" t="s">
        <v>10</v>
      </c>
      <c r="H14" s="4" t="s">
        <v>24</v>
      </c>
      <c r="I14" s="2" t="s">
        <v>23</v>
      </c>
      <c r="J14" s="4" t="s">
        <v>28</v>
      </c>
    </row>
    <row r="15" spans="1:10" ht="23.1" customHeight="1" x14ac:dyDescent="0.3">
      <c r="A15" s="22"/>
      <c r="B15" s="9" t="s">
        <v>36</v>
      </c>
      <c r="C15" s="4" t="s">
        <v>35</v>
      </c>
      <c r="D15" s="8">
        <v>829.98</v>
      </c>
      <c r="E15" s="3">
        <v>465</v>
      </c>
      <c r="F15" s="2" t="s">
        <v>10</v>
      </c>
      <c r="G15" s="2" t="s">
        <v>10</v>
      </c>
      <c r="H15" s="4" t="s">
        <v>63</v>
      </c>
      <c r="I15" s="4" t="s">
        <v>11</v>
      </c>
      <c r="J15" s="4" t="s">
        <v>37</v>
      </c>
    </row>
    <row r="16" spans="1:10" ht="23.1" customHeight="1" x14ac:dyDescent="0.3">
      <c r="A16" s="22" t="s">
        <v>40</v>
      </c>
      <c r="B16" s="12" t="s">
        <v>72</v>
      </c>
      <c r="C16" s="3" t="s">
        <v>10</v>
      </c>
      <c r="D16" s="3" t="s">
        <v>10</v>
      </c>
      <c r="E16" s="3" t="s">
        <v>10</v>
      </c>
      <c r="F16" s="3">
        <v>5160</v>
      </c>
      <c r="G16" s="3" t="s">
        <v>10</v>
      </c>
      <c r="H16" s="3" t="s">
        <v>10</v>
      </c>
      <c r="I16" s="3" t="s">
        <v>10</v>
      </c>
      <c r="J16" s="3" t="s">
        <v>16</v>
      </c>
    </row>
    <row r="17" spans="1:10" ht="23.1" customHeight="1" x14ac:dyDescent="0.3">
      <c r="A17" s="22"/>
      <c r="B17" s="10">
        <v>44636</v>
      </c>
      <c r="C17" s="4" t="s">
        <v>44</v>
      </c>
      <c r="D17" s="8">
        <v>31.9</v>
      </c>
      <c r="E17" s="3" t="s">
        <v>10</v>
      </c>
      <c r="F17" s="3" t="s">
        <v>10</v>
      </c>
      <c r="G17" s="3" t="s">
        <v>10</v>
      </c>
      <c r="H17" s="4" t="s">
        <v>43</v>
      </c>
      <c r="I17" s="4" t="s">
        <v>45</v>
      </c>
      <c r="J17" s="4" t="s">
        <v>46</v>
      </c>
    </row>
    <row r="18" spans="1:10" ht="23.1" customHeight="1" x14ac:dyDescent="0.3">
      <c r="A18" s="22"/>
      <c r="B18" s="9" t="s">
        <v>56</v>
      </c>
      <c r="C18" s="4" t="s">
        <v>47</v>
      </c>
      <c r="D18" s="8">
        <v>1156.43</v>
      </c>
      <c r="E18" s="3">
        <v>1239</v>
      </c>
      <c r="F18" s="2" t="s">
        <v>10</v>
      </c>
      <c r="G18" s="3">
        <v>5613.12</v>
      </c>
      <c r="H18" s="4" t="s">
        <v>41</v>
      </c>
      <c r="I18" s="2" t="s">
        <v>21</v>
      </c>
      <c r="J18" s="4" t="s">
        <v>42</v>
      </c>
    </row>
    <row r="19" spans="1:10" ht="23.1" customHeight="1" x14ac:dyDescent="0.3">
      <c r="A19" s="22"/>
      <c r="B19" s="10">
        <v>44644</v>
      </c>
      <c r="C19" s="4" t="s">
        <v>48</v>
      </c>
      <c r="D19" s="3">
        <v>535.16</v>
      </c>
      <c r="E19" s="3" t="s">
        <v>10</v>
      </c>
      <c r="F19" s="3" t="s">
        <v>10</v>
      </c>
      <c r="G19" s="3" t="s">
        <v>10</v>
      </c>
      <c r="H19" s="4" t="s">
        <v>24</v>
      </c>
      <c r="I19" s="2" t="s">
        <v>50</v>
      </c>
      <c r="J19" s="4" t="s">
        <v>49</v>
      </c>
    </row>
    <row r="20" spans="1:10" ht="23.1" customHeight="1" x14ac:dyDescent="0.3">
      <c r="A20" s="22"/>
      <c r="B20" s="10" t="s">
        <v>65</v>
      </c>
      <c r="C20" s="4" t="s">
        <v>61</v>
      </c>
      <c r="D20" s="3">
        <v>1606.84</v>
      </c>
      <c r="E20" s="3" t="s">
        <v>10</v>
      </c>
      <c r="F20" s="3" t="s">
        <v>10</v>
      </c>
      <c r="G20" s="3" t="s">
        <v>10</v>
      </c>
      <c r="H20" s="4" t="s">
        <v>63</v>
      </c>
      <c r="I20" s="2" t="s">
        <v>66</v>
      </c>
      <c r="J20" s="4" t="s">
        <v>64</v>
      </c>
    </row>
    <row r="21" spans="1:10" ht="23.1" customHeight="1" x14ac:dyDescent="0.3">
      <c r="A21" s="22"/>
      <c r="B21" s="10" t="s">
        <v>59</v>
      </c>
      <c r="C21" s="2" t="s">
        <v>10</v>
      </c>
      <c r="D21" s="2" t="s">
        <v>10</v>
      </c>
      <c r="E21" s="3">
        <f>413*3</f>
        <v>1239</v>
      </c>
      <c r="F21" s="2" t="s">
        <v>10</v>
      </c>
      <c r="G21" s="11">
        <f>1095+1095+1486.23+2247.23+2534.96</f>
        <v>8458.42</v>
      </c>
      <c r="H21" s="4" t="s">
        <v>102</v>
      </c>
      <c r="I21" s="2" t="s">
        <v>55</v>
      </c>
      <c r="J21" s="4" t="s">
        <v>42</v>
      </c>
    </row>
    <row r="22" spans="1:10" ht="23.1" customHeight="1" x14ac:dyDescent="0.3">
      <c r="A22" s="22"/>
      <c r="B22" s="10">
        <v>44648</v>
      </c>
      <c r="C22" s="4" t="s">
        <v>54</v>
      </c>
      <c r="D22" s="8">
        <v>609.76</v>
      </c>
      <c r="E22" s="2" t="s">
        <v>10</v>
      </c>
      <c r="F22" s="2" t="s">
        <v>10</v>
      </c>
      <c r="G22" s="3">
        <f>1545.9+1545.95+2521.22</f>
        <v>5613.07</v>
      </c>
      <c r="H22" s="4" t="s">
        <v>103</v>
      </c>
      <c r="I22" s="2" t="s">
        <v>55</v>
      </c>
      <c r="J22" s="4" t="s">
        <v>42</v>
      </c>
    </row>
    <row r="23" spans="1:10" ht="23.1" customHeight="1" x14ac:dyDescent="0.3">
      <c r="A23" s="22"/>
      <c r="B23" s="10">
        <v>44636</v>
      </c>
      <c r="C23" s="4" t="s">
        <v>62</v>
      </c>
      <c r="D23" s="8">
        <v>1894.61</v>
      </c>
      <c r="E23" s="8">
        <f>550+132.5</f>
        <v>682.5</v>
      </c>
      <c r="F23" s="4" t="s">
        <v>10</v>
      </c>
      <c r="G23" s="3">
        <f>1871.1+2547.23+77.77</f>
        <v>4496.1000000000004</v>
      </c>
      <c r="H23" s="4" t="s">
        <v>20</v>
      </c>
      <c r="I23" s="2" t="s">
        <v>60</v>
      </c>
      <c r="J23" s="4" t="s">
        <v>67</v>
      </c>
    </row>
    <row r="24" spans="1:10" ht="23.1" customHeight="1" x14ac:dyDescent="0.3">
      <c r="A24" s="22" t="s">
        <v>71</v>
      </c>
      <c r="B24" s="12" t="s">
        <v>73</v>
      </c>
      <c r="C24" s="3" t="s">
        <v>10</v>
      </c>
      <c r="D24" s="3" t="s">
        <v>10</v>
      </c>
      <c r="E24" s="3" t="s">
        <v>10</v>
      </c>
      <c r="F24" s="3">
        <v>5160</v>
      </c>
      <c r="G24" s="3" t="s">
        <v>10</v>
      </c>
      <c r="H24" s="3" t="s">
        <v>10</v>
      </c>
      <c r="I24" s="3" t="s">
        <v>10</v>
      </c>
      <c r="J24" s="3" t="s">
        <v>16</v>
      </c>
    </row>
    <row r="25" spans="1:10" ht="23.1" customHeight="1" x14ac:dyDescent="0.3">
      <c r="A25" s="22"/>
      <c r="B25" s="10" t="s">
        <v>68</v>
      </c>
      <c r="C25" s="4" t="s">
        <v>69</v>
      </c>
      <c r="D25" s="8">
        <v>929.63</v>
      </c>
      <c r="E25" s="8">
        <v>499.18</v>
      </c>
      <c r="F25" s="3" t="s">
        <v>10</v>
      </c>
      <c r="G25" s="3" t="s">
        <v>10</v>
      </c>
      <c r="H25" s="4" t="s">
        <v>24</v>
      </c>
      <c r="I25" s="2" t="s">
        <v>74</v>
      </c>
      <c r="J25" s="4" t="s">
        <v>70</v>
      </c>
    </row>
    <row r="26" spans="1:10" ht="23.1" customHeight="1" x14ac:dyDescent="0.3">
      <c r="A26" s="22"/>
      <c r="B26" s="10" t="s">
        <v>75</v>
      </c>
      <c r="C26" s="4" t="s">
        <v>76</v>
      </c>
      <c r="D26" s="8">
        <v>1196.78</v>
      </c>
      <c r="E26" s="3" t="s">
        <v>10</v>
      </c>
      <c r="F26" s="3" t="s">
        <v>10</v>
      </c>
      <c r="G26" s="3" t="s">
        <v>10</v>
      </c>
      <c r="H26" s="4" t="s">
        <v>63</v>
      </c>
      <c r="I26" s="2" t="s">
        <v>45</v>
      </c>
      <c r="J26" s="4" t="s">
        <v>77</v>
      </c>
    </row>
    <row r="27" spans="1:10" ht="23.1" customHeight="1" x14ac:dyDescent="0.3">
      <c r="A27" s="22" t="s">
        <v>82</v>
      </c>
      <c r="B27" s="12" t="s">
        <v>98</v>
      </c>
      <c r="C27" s="3" t="s">
        <v>10</v>
      </c>
      <c r="D27" s="3" t="s">
        <v>10</v>
      </c>
      <c r="E27" s="3" t="s">
        <v>10</v>
      </c>
      <c r="F27" s="3">
        <v>5160</v>
      </c>
      <c r="G27" s="3" t="s">
        <v>10</v>
      </c>
      <c r="H27" s="3" t="s">
        <v>10</v>
      </c>
      <c r="I27" s="3" t="s">
        <v>10</v>
      </c>
      <c r="J27" s="3" t="s">
        <v>16</v>
      </c>
    </row>
    <row r="28" spans="1:10" ht="23.1" customHeight="1" x14ac:dyDescent="0.3">
      <c r="A28" s="22"/>
      <c r="B28" s="10">
        <v>44692</v>
      </c>
      <c r="C28" s="4" t="s">
        <v>78</v>
      </c>
      <c r="D28" s="8">
        <v>258</v>
      </c>
      <c r="E28" s="2" t="s">
        <v>10</v>
      </c>
      <c r="F28" s="2" t="s">
        <v>10</v>
      </c>
      <c r="G28" s="3" t="s">
        <v>10</v>
      </c>
      <c r="H28" s="4" t="s">
        <v>43</v>
      </c>
      <c r="I28" s="2" t="s">
        <v>45</v>
      </c>
      <c r="J28" s="4" t="s">
        <v>79</v>
      </c>
    </row>
    <row r="29" spans="1:10" ht="23.1" customHeight="1" x14ac:dyDescent="0.3">
      <c r="A29" s="22"/>
      <c r="B29" s="10" t="s">
        <v>80</v>
      </c>
      <c r="C29" s="4" t="s">
        <v>90</v>
      </c>
      <c r="D29" s="2" t="s">
        <v>10</v>
      </c>
      <c r="E29" s="3">
        <v>1048.95</v>
      </c>
      <c r="F29" s="2" t="s">
        <v>10</v>
      </c>
      <c r="G29" s="8">
        <v>3679.21</v>
      </c>
      <c r="H29" s="4" t="s">
        <v>20</v>
      </c>
      <c r="I29" s="2" t="s">
        <v>81</v>
      </c>
      <c r="J29" s="4" t="s">
        <v>86</v>
      </c>
    </row>
    <row r="30" spans="1:10" ht="23.1" customHeight="1" x14ac:dyDescent="0.3">
      <c r="A30" s="22"/>
      <c r="B30" s="10" t="s">
        <v>84</v>
      </c>
      <c r="C30" s="4" t="s">
        <v>83</v>
      </c>
      <c r="D30" s="18">
        <v>1608.69</v>
      </c>
      <c r="E30" s="3">
        <v>627</v>
      </c>
      <c r="F30" s="2" t="s">
        <v>10</v>
      </c>
      <c r="G30" s="3" t="s">
        <v>10</v>
      </c>
      <c r="H30" s="4" t="s">
        <v>63</v>
      </c>
      <c r="I30" s="2" t="s">
        <v>66</v>
      </c>
      <c r="J30" s="4" t="s">
        <v>85</v>
      </c>
    </row>
    <row r="31" spans="1:10" ht="23.1" customHeight="1" x14ac:dyDescent="0.3">
      <c r="A31" s="22"/>
      <c r="B31" s="10">
        <v>44712</v>
      </c>
      <c r="C31" s="4" t="s">
        <v>97</v>
      </c>
      <c r="D31" s="18">
        <v>567.52</v>
      </c>
      <c r="E31" s="3" t="s">
        <v>10</v>
      </c>
      <c r="F31" s="2" t="s">
        <v>10</v>
      </c>
      <c r="G31" s="3" t="s">
        <v>10</v>
      </c>
      <c r="H31" s="4" t="s">
        <v>12</v>
      </c>
      <c r="I31" s="2" t="s">
        <v>96</v>
      </c>
      <c r="J31" s="4" t="s">
        <v>95</v>
      </c>
    </row>
    <row r="32" spans="1:10" ht="23.1" customHeight="1" x14ac:dyDescent="0.3">
      <c r="A32" s="22" t="s">
        <v>91</v>
      </c>
      <c r="B32" s="12" t="s">
        <v>99</v>
      </c>
      <c r="C32" s="3" t="s">
        <v>10</v>
      </c>
      <c r="D32" s="3" t="s">
        <v>10</v>
      </c>
      <c r="E32" s="3" t="s">
        <v>10</v>
      </c>
      <c r="F32" s="3">
        <v>5160</v>
      </c>
      <c r="G32" s="3" t="s">
        <v>10</v>
      </c>
      <c r="H32" s="3" t="s">
        <v>10</v>
      </c>
      <c r="I32" s="3" t="s">
        <v>10</v>
      </c>
      <c r="J32" s="3" t="s">
        <v>16</v>
      </c>
    </row>
    <row r="33" spans="1:10" ht="23.1" customHeight="1" x14ac:dyDescent="0.3">
      <c r="A33" s="22"/>
      <c r="B33" s="10" t="s">
        <v>87</v>
      </c>
      <c r="C33" s="4" t="s">
        <v>100</v>
      </c>
      <c r="D33" s="18">
        <v>704.27</v>
      </c>
      <c r="E33" s="3">
        <v>722.4</v>
      </c>
      <c r="F33" s="2" t="s">
        <v>10</v>
      </c>
      <c r="G33" s="3">
        <f>460.38+555.83</f>
        <v>1016.21</v>
      </c>
      <c r="H33" s="4" t="s">
        <v>24</v>
      </c>
      <c r="I33" s="2" t="s">
        <v>88</v>
      </c>
      <c r="J33" s="4" t="s">
        <v>89</v>
      </c>
    </row>
    <row r="34" spans="1:10" ht="23.1" customHeight="1" x14ac:dyDescent="0.3">
      <c r="A34" s="22"/>
      <c r="B34" s="10" t="s">
        <v>92</v>
      </c>
      <c r="C34" s="4" t="s">
        <v>101</v>
      </c>
      <c r="D34" s="18">
        <v>540.78</v>
      </c>
      <c r="E34" s="3">
        <v>156</v>
      </c>
      <c r="F34" s="2" t="s">
        <v>10</v>
      </c>
      <c r="G34" s="3" t="s">
        <v>10</v>
      </c>
      <c r="H34" s="4" t="s">
        <v>43</v>
      </c>
      <c r="I34" s="4" t="s">
        <v>45</v>
      </c>
      <c r="J34" s="9" t="s">
        <v>46</v>
      </c>
    </row>
    <row r="35" spans="1:10" ht="23.1" customHeight="1" x14ac:dyDescent="0.3">
      <c r="A35" s="22"/>
      <c r="B35" s="10">
        <v>44734</v>
      </c>
      <c r="C35" s="4" t="s">
        <v>90</v>
      </c>
      <c r="D35" s="18" t="s">
        <v>10</v>
      </c>
      <c r="E35" s="3">
        <v>1029</v>
      </c>
      <c r="F35" s="2" t="s">
        <v>10</v>
      </c>
      <c r="G35" s="3">
        <v>2791.21</v>
      </c>
      <c r="H35" s="4" t="s">
        <v>20</v>
      </c>
      <c r="I35" s="2" t="s">
        <v>93</v>
      </c>
      <c r="J35" s="9" t="s">
        <v>94</v>
      </c>
    </row>
    <row r="36" spans="1:10" ht="23.1" customHeight="1" x14ac:dyDescent="0.3">
      <c r="A36" s="22"/>
      <c r="B36" s="10" t="s">
        <v>106</v>
      </c>
      <c r="C36" s="4" t="s">
        <v>108</v>
      </c>
      <c r="D36" s="18">
        <v>629.22</v>
      </c>
      <c r="E36" s="3">
        <v>500</v>
      </c>
      <c r="F36" s="2" t="s">
        <v>10</v>
      </c>
      <c r="G36" s="8" t="s">
        <v>10</v>
      </c>
      <c r="H36" s="4" t="s">
        <v>12</v>
      </c>
      <c r="I36" s="4" t="s">
        <v>45</v>
      </c>
      <c r="J36" s="9" t="s">
        <v>107</v>
      </c>
    </row>
    <row r="37" spans="1:10" ht="23.1" customHeight="1" x14ac:dyDescent="0.3">
      <c r="A37" s="22"/>
      <c r="B37" s="10" t="s">
        <v>106</v>
      </c>
      <c r="C37" s="4" t="s">
        <v>109</v>
      </c>
      <c r="D37" s="18">
        <v>574.46</v>
      </c>
      <c r="E37" s="3">
        <v>921.5</v>
      </c>
      <c r="F37" s="2" t="s">
        <v>10</v>
      </c>
      <c r="G37" s="8">
        <f>2785.38+2022.23+926.83</f>
        <v>5734.4400000000005</v>
      </c>
      <c r="H37" s="4" t="s">
        <v>24</v>
      </c>
      <c r="I37" s="2" t="s">
        <v>115</v>
      </c>
      <c r="J37" s="9" t="s">
        <v>110</v>
      </c>
    </row>
    <row r="38" spans="1:10" ht="23.1" customHeight="1" x14ac:dyDescent="0.3">
      <c r="A38" s="22" t="s">
        <v>105</v>
      </c>
      <c r="B38" s="12" t="s">
        <v>117</v>
      </c>
      <c r="C38" s="3" t="s">
        <v>10</v>
      </c>
      <c r="D38" s="3" t="s">
        <v>10</v>
      </c>
      <c r="E38" s="3" t="s">
        <v>10</v>
      </c>
      <c r="F38" s="3">
        <v>5160</v>
      </c>
      <c r="G38" s="3" t="s">
        <v>10</v>
      </c>
      <c r="H38" s="3" t="s">
        <v>10</v>
      </c>
      <c r="I38" s="3" t="s">
        <v>10</v>
      </c>
      <c r="J38" s="3" t="s">
        <v>16</v>
      </c>
    </row>
    <row r="39" spans="1:10" ht="23.1" customHeight="1" x14ac:dyDescent="0.3">
      <c r="A39" s="22"/>
      <c r="B39" s="10" t="s">
        <v>112</v>
      </c>
      <c r="C39" s="4" t="s">
        <v>111</v>
      </c>
      <c r="D39" s="18">
        <v>247</v>
      </c>
      <c r="E39" s="3">
        <v>1291.5</v>
      </c>
      <c r="F39" s="2" t="s">
        <v>10</v>
      </c>
      <c r="G39" s="8">
        <v>124</v>
      </c>
      <c r="H39" s="4" t="s">
        <v>12</v>
      </c>
      <c r="I39" s="2" t="s">
        <v>114</v>
      </c>
      <c r="J39" s="9" t="s">
        <v>113</v>
      </c>
    </row>
    <row r="40" spans="1:10" ht="23.1" customHeight="1" x14ac:dyDescent="0.3">
      <c r="A40" s="22"/>
      <c r="B40" s="10" t="s">
        <v>116</v>
      </c>
      <c r="C40" s="4" t="s">
        <v>120</v>
      </c>
      <c r="D40" s="18">
        <v>1043.55</v>
      </c>
      <c r="E40" s="3">
        <f>383.07+413.87</f>
        <v>796.94</v>
      </c>
      <c r="F40" s="2" t="s">
        <v>10</v>
      </c>
      <c r="G40" s="8">
        <v>5982.27</v>
      </c>
      <c r="H40" s="4" t="s">
        <v>103</v>
      </c>
      <c r="I40" s="2" t="s">
        <v>55</v>
      </c>
      <c r="J40" s="9" t="s">
        <v>22</v>
      </c>
    </row>
    <row r="41" spans="1:10" ht="23.1" customHeight="1" x14ac:dyDescent="0.3">
      <c r="A41" s="22"/>
      <c r="B41" s="10" t="s">
        <v>118</v>
      </c>
      <c r="C41" s="4" t="s">
        <v>122</v>
      </c>
      <c r="D41" s="18">
        <v>1782.3</v>
      </c>
      <c r="E41" s="3">
        <v>627</v>
      </c>
      <c r="F41" s="2" t="s">
        <v>10</v>
      </c>
      <c r="G41" s="2" t="s">
        <v>10</v>
      </c>
      <c r="H41" s="4" t="s">
        <v>63</v>
      </c>
      <c r="I41" s="2" t="s">
        <v>66</v>
      </c>
      <c r="J41" s="9" t="s">
        <v>121</v>
      </c>
    </row>
    <row r="42" spans="1:10" ht="23.1" customHeight="1" x14ac:dyDescent="0.3">
      <c r="A42" s="22"/>
      <c r="B42" s="10">
        <v>44769</v>
      </c>
      <c r="C42" s="4" t="s">
        <v>10</v>
      </c>
      <c r="D42" s="18" t="s">
        <v>10</v>
      </c>
      <c r="E42" s="3">
        <v>428.4</v>
      </c>
      <c r="F42" s="2" t="s">
        <v>10</v>
      </c>
      <c r="G42" s="2" t="s">
        <v>10</v>
      </c>
      <c r="H42" s="4" t="s">
        <v>20</v>
      </c>
      <c r="I42" s="2" t="s">
        <v>137</v>
      </c>
      <c r="J42" s="4" t="s">
        <v>86</v>
      </c>
    </row>
    <row r="43" spans="1:10" ht="23.1" customHeight="1" x14ac:dyDescent="0.3">
      <c r="A43" s="26" t="s">
        <v>119</v>
      </c>
      <c r="B43" s="12" t="s">
        <v>138</v>
      </c>
      <c r="C43" s="3" t="s">
        <v>10</v>
      </c>
      <c r="D43" s="3" t="s">
        <v>10</v>
      </c>
      <c r="E43" s="3" t="s">
        <v>10</v>
      </c>
      <c r="F43" s="3">
        <v>5160</v>
      </c>
      <c r="G43" s="3" t="s">
        <v>10</v>
      </c>
      <c r="H43" s="3" t="s">
        <v>10</v>
      </c>
      <c r="I43" s="3" t="s">
        <v>10</v>
      </c>
      <c r="J43" s="3" t="s">
        <v>16</v>
      </c>
    </row>
    <row r="44" spans="1:10" s="15" customFormat="1" ht="23.1" customHeight="1" x14ac:dyDescent="0.3">
      <c r="A44" s="27"/>
      <c r="B44" s="10" t="s">
        <v>130</v>
      </c>
      <c r="C44" s="4" t="s">
        <v>126</v>
      </c>
      <c r="D44" s="18">
        <v>367.6</v>
      </c>
      <c r="E44" s="3">
        <f>522.9/2</f>
        <v>261.45</v>
      </c>
      <c r="F44" s="2" t="s">
        <v>10</v>
      </c>
      <c r="G44" s="2" t="s">
        <v>10</v>
      </c>
      <c r="H44" s="4" t="s">
        <v>123</v>
      </c>
      <c r="I44" s="2" t="s">
        <v>125</v>
      </c>
      <c r="J44" s="9" t="s">
        <v>124</v>
      </c>
    </row>
    <row r="45" spans="1:10" s="15" customFormat="1" ht="23.1" customHeight="1" x14ac:dyDescent="0.3">
      <c r="A45" s="27"/>
      <c r="B45" s="10" t="s">
        <v>130</v>
      </c>
      <c r="C45" s="4" t="s">
        <v>128</v>
      </c>
      <c r="D45" s="18">
        <v>104.9</v>
      </c>
      <c r="E45" s="3">
        <v>261.45</v>
      </c>
      <c r="F45" s="2" t="s">
        <v>10</v>
      </c>
      <c r="G45" s="2" t="s">
        <v>10</v>
      </c>
      <c r="H45" s="4" t="s">
        <v>127</v>
      </c>
      <c r="I45" s="2" t="s">
        <v>125</v>
      </c>
      <c r="J45" s="9" t="s">
        <v>124</v>
      </c>
    </row>
    <row r="46" spans="1:10" s="15" customFormat="1" ht="23.1" customHeight="1" x14ac:dyDescent="0.3">
      <c r="A46" s="27"/>
      <c r="B46" s="10" t="s">
        <v>129</v>
      </c>
      <c r="C46" s="4" t="s">
        <v>131</v>
      </c>
      <c r="D46" s="18">
        <v>595.58000000000004</v>
      </c>
      <c r="E46" s="3">
        <v>209</v>
      </c>
      <c r="F46" s="2" t="s">
        <v>10</v>
      </c>
      <c r="G46" s="2" t="s">
        <v>10</v>
      </c>
      <c r="H46" s="4" t="s">
        <v>43</v>
      </c>
      <c r="I46" s="4" t="s">
        <v>45</v>
      </c>
      <c r="J46" s="9" t="s">
        <v>132</v>
      </c>
    </row>
    <row r="47" spans="1:10" s="15" customFormat="1" ht="23.1" customHeight="1" x14ac:dyDescent="0.3">
      <c r="A47" s="27"/>
      <c r="B47" s="10" t="s">
        <v>135</v>
      </c>
      <c r="C47" s="4" t="s">
        <v>134</v>
      </c>
      <c r="D47" s="18">
        <v>732.8</v>
      </c>
      <c r="E47" s="3">
        <v>551.25</v>
      </c>
      <c r="F47" s="2" t="s">
        <v>10</v>
      </c>
      <c r="G47" s="8">
        <v>448.59</v>
      </c>
      <c r="H47" s="4" t="s">
        <v>24</v>
      </c>
      <c r="I47" s="2" t="s">
        <v>81</v>
      </c>
      <c r="J47" s="9" t="s">
        <v>133</v>
      </c>
    </row>
    <row r="48" spans="1:10" s="15" customFormat="1" ht="23.1" customHeight="1" x14ac:dyDescent="0.3">
      <c r="A48" s="28"/>
      <c r="B48" s="10">
        <v>44796</v>
      </c>
      <c r="C48" s="4"/>
      <c r="D48" s="18" t="s">
        <v>10</v>
      </c>
      <c r="E48" s="2" t="s">
        <v>10</v>
      </c>
      <c r="F48" s="2" t="s">
        <v>10</v>
      </c>
      <c r="G48" s="8">
        <v>663.38</v>
      </c>
      <c r="H48" s="4" t="s">
        <v>20</v>
      </c>
      <c r="I48" s="2" t="s">
        <v>136</v>
      </c>
      <c r="J48" s="9" t="s">
        <v>133</v>
      </c>
    </row>
    <row r="49" spans="1:10" s="15" customFormat="1" ht="23.1" customHeight="1" x14ac:dyDescent="0.3">
      <c r="A49" s="26" t="s">
        <v>140</v>
      </c>
      <c r="B49" s="12" t="s">
        <v>178</v>
      </c>
      <c r="C49" s="3" t="s">
        <v>10</v>
      </c>
      <c r="D49" s="3" t="s">
        <v>10</v>
      </c>
      <c r="E49" s="3" t="s">
        <v>10</v>
      </c>
      <c r="F49" s="3">
        <v>5160</v>
      </c>
      <c r="G49" s="3" t="s">
        <v>10</v>
      </c>
      <c r="H49" s="3" t="s">
        <v>10</v>
      </c>
      <c r="I49" s="3" t="s">
        <v>10</v>
      </c>
      <c r="J49" s="3" t="s">
        <v>16</v>
      </c>
    </row>
    <row r="50" spans="1:10" s="15" customFormat="1" ht="23.1" customHeight="1" x14ac:dyDescent="0.3">
      <c r="A50" s="27"/>
      <c r="B50" s="10" t="s">
        <v>139</v>
      </c>
      <c r="C50" s="4" t="s">
        <v>141</v>
      </c>
      <c r="D50" s="18">
        <v>1542.54</v>
      </c>
      <c r="E50" s="3">
        <v>654</v>
      </c>
      <c r="F50" s="2" t="s">
        <v>10</v>
      </c>
      <c r="G50" s="2" t="s">
        <v>10</v>
      </c>
      <c r="H50" s="4" t="s">
        <v>63</v>
      </c>
      <c r="I50" s="2" t="s">
        <v>66</v>
      </c>
      <c r="J50" s="9" t="s">
        <v>121</v>
      </c>
    </row>
    <row r="51" spans="1:10" s="15" customFormat="1" ht="23.1" customHeight="1" x14ac:dyDescent="0.3">
      <c r="A51" s="27"/>
      <c r="B51" s="10" t="s">
        <v>142</v>
      </c>
      <c r="C51" s="4" t="s">
        <v>10</v>
      </c>
      <c r="D51" s="18" t="s">
        <v>10</v>
      </c>
      <c r="E51" s="3">
        <v>472.5</v>
      </c>
      <c r="F51" s="2" t="s">
        <v>10</v>
      </c>
      <c r="G51" s="2" t="s">
        <v>10</v>
      </c>
      <c r="H51" s="4" t="s">
        <v>20</v>
      </c>
      <c r="I51" s="2" t="s">
        <v>137</v>
      </c>
      <c r="J51" s="9" t="s">
        <v>144</v>
      </c>
    </row>
    <row r="52" spans="1:10" s="15" customFormat="1" ht="23.1" customHeight="1" x14ac:dyDescent="0.3">
      <c r="A52" s="27"/>
      <c r="B52" s="10" t="s">
        <v>143</v>
      </c>
      <c r="C52" s="4" t="s">
        <v>10</v>
      </c>
      <c r="D52" s="18" t="s">
        <v>10</v>
      </c>
      <c r="E52" s="3">
        <v>733.95</v>
      </c>
      <c r="F52" s="2" t="s">
        <v>10</v>
      </c>
      <c r="G52" s="2" t="s">
        <v>10</v>
      </c>
      <c r="H52" s="4" t="s">
        <v>20</v>
      </c>
      <c r="I52" s="2" t="s">
        <v>137</v>
      </c>
      <c r="J52" s="4" t="s">
        <v>86</v>
      </c>
    </row>
    <row r="53" spans="1:10" s="15" customFormat="1" ht="23.1" customHeight="1" x14ac:dyDescent="0.3">
      <c r="A53" s="28"/>
      <c r="B53" s="10">
        <v>44833</v>
      </c>
      <c r="C53" s="4" t="s">
        <v>10</v>
      </c>
      <c r="D53" s="18" t="s">
        <v>10</v>
      </c>
      <c r="E53" s="3" t="s">
        <v>10</v>
      </c>
      <c r="F53" s="2" t="s">
        <v>10</v>
      </c>
      <c r="G53" s="3">
        <f>1612.83+1617.38</f>
        <v>3230.21</v>
      </c>
      <c r="H53" s="4" t="s">
        <v>20</v>
      </c>
      <c r="I53" s="2" t="s">
        <v>81</v>
      </c>
      <c r="J53" s="4" t="s">
        <v>86</v>
      </c>
    </row>
    <row r="54" spans="1:10" s="15" customFormat="1" ht="23.1" customHeight="1" x14ac:dyDescent="0.3">
      <c r="A54" s="22" t="s">
        <v>145</v>
      </c>
      <c r="B54" s="12" t="s">
        <v>146</v>
      </c>
      <c r="C54" s="3" t="s">
        <v>10</v>
      </c>
      <c r="D54" s="3" t="s">
        <v>10</v>
      </c>
      <c r="E54" s="3" t="s">
        <v>10</v>
      </c>
      <c r="F54" s="3">
        <v>5160</v>
      </c>
      <c r="G54" s="3" t="s">
        <v>10</v>
      </c>
      <c r="H54" s="3" t="s">
        <v>10</v>
      </c>
      <c r="I54" s="3" t="s">
        <v>10</v>
      </c>
      <c r="J54" s="3" t="s">
        <v>16</v>
      </c>
    </row>
    <row r="55" spans="1:10" s="15" customFormat="1" ht="23.1" customHeight="1" x14ac:dyDescent="0.3">
      <c r="A55" s="22"/>
      <c r="B55" s="10" t="s">
        <v>150</v>
      </c>
      <c r="C55" s="4" t="s">
        <v>147</v>
      </c>
      <c r="D55" s="18">
        <v>513</v>
      </c>
      <c r="E55" s="3">
        <v>2739.6</v>
      </c>
      <c r="F55" s="2" t="s">
        <v>10</v>
      </c>
      <c r="G55" s="3">
        <v>240</v>
      </c>
      <c r="H55" s="4" t="s">
        <v>148</v>
      </c>
      <c r="I55" s="2" t="s">
        <v>149</v>
      </c>
      <c r="J55" s="4" t="s">
        <v>155</v>
      </c>
    </row>
    <row r="56" spans="1:10" s="15" customFormat="1" ht="23.1" customHeight="1" x14ac:dyDescent="0.3">
      <c r="A56" s="22"/>
      <c r="B56" s="10" t="s">
        <v>152</v>
      </c>
      <c r="C56" s="4" t="s">
        <v>151</v>
      </c>
      <c r="D56" s="18">
        <v>739.2</v>
      </c>
      <c r="E56" s="3" t="s">
        <v>10</v>
      </c>
      <c r="F56" s="2" t="s">
        <v>10</v>
      </c>
      <c r="G56" s="3" t="s">
        <v>10</v>
      </c>
      <c r="H56" s="4" t="s">
        <v>148</v>
      </c>
      <c r="I56" s="2" t="s">
        <v>153</v>
      </c>
      <c r="J56" s="4" t="s">
        <v>154</v>
      </c>
    </row>
    <row r="57" spans="1:10" s="15" customFormat="1" ht="23.1" customHeight="1" x14ac:dyDescent="0.3">
      <c r="A57" s="22"/>
      <c r="B57" s="10" t="s">
        <v>157</v>
      </c>
      <c r="C57" s="4" t="s">
        <v>158</v>
      </c>
      <c r="D57" s="3">
        <v>1042.19</v>
      </c>
      <c r="E57" s="3" t="s">
        <v>10</v>
      </c>
      <c r="F57" s="2" t="s">
        <v>10</v>
      </c>
      <c r="G57" s="3">
        <f>795.38+417.46</f>
        <v>1212.8399999999999</v>
      </c>
      <c r="H57" s="4" t="s">
        <v>20</v>
      </c>
      <c r="I57" s="2" t="s">
        <v>55</v>
      </c>
      <c r="J57" s="4" t="s">
        <v>156</v>
      </c>
    </row>
    <row r="58" spans="1:10" s="15" customFormat="1" ht="23.1" customHeight="1" x14ac:dyDescent="0.3">
      <c r="A58" s="26" t="s">
        <v>159</v>
      </c>
      <c r="B58" s="12" t="s">
        <v>179</v>
      </c>
      <c r="C58" s="3" t="s">
        <v>10</v>
      </c>
      <c r="D58" s="3" t="s">
        <v>10</v>
      </c>
      <c r="E58" s="3" t="s">
        <v>10</v>
      </c>
      <c r="F58" s="3">
        <v>5160</v>
      </c>
      <c r="G58" s="3" t="s">
        <v>10</v>
      </c>
      <c r="H58" s="3" t="s">
        <v>10</v>
      </c>
      <c r="I58" s="3" t="s">
        <v>10</v>
      </c>
      <c r="J58" s="3" t="s">
        <v>16</v>
      </c>
    </row>
    <row r="59" spans="1:10" s="15" customFormat="1" ht="23.1" customHeight="1" x14ac:dyDescent="0.3">
      <c r="A59" s="27"/>
      <c r="B59" s="10" t="s">
        <v>164</v>
      </c>
      <c r="C59" s="4" t="s">
        <v>162</v>
      </c>
      <c r="D59" s="3">
        <v>1529.18</v>
      </c>
      <c r="E59" s="3">
        <v>872</v>
      </c>
      <c r="F59" s="3" t="s">
        <v>10</v>
      </c>
      <c r="G59" s="3" t="s">
        <v>10</v>
      </c>
      <c r="H59" s="4" t="s">
        <v>63</v>
      </c>
      <c r="I59" s="2" t="s">
        <v>165</v>
      </c>
      <c r="J59" s="4" t="s">
        <v>163</v>
      </c>
    </row>
    <row r="60" spans="1:10" s="15" customFormat="1" ht="23.1" customHeight="1" x14ac:dyDescent="0.3">
      <c r="A60" s="27"/>
      <c r="B60" s="10">
        <v>44873</v>
      </c>
      <c r="C60" s="4" t="s">
        <v>161</v>
      </c>
      <c r="D60" s="3">
        <v>256.57</v>
      </c>
      <c r="E60" s="3">
        <v>0</v>
      </c>
      <c r="F60" s="3" t="s">
        <v>10</v>
      </c>
      <c r="G60" s="3">
        <v>461.46</v>
      </c>
      <c r="H60" s="4" t="s">
        <v>24</v>
      </c>
      <c r="I60" s="2" t="s">
        <v>55</v>
      </c>
      <c r="J60" s="4" t="s">
        <v>160</v>
      </c>
    </row>
    <row r="61" spans="1:10" s="15" customFormat="1" ht="23.1" customHeight="1" x14ac:dyDescent="0.3">
      <c r="A61" s="27"/>
      <c r="B61" s="10">
        <v>44882</v>
      </c>
      <c r="C61" s="4" t="s">
        <v>166</v>
      </c>
      <c r="D61" s="3">
        <v>152.5</v>
      </c>
      <c r="E61" s="3">
        <v>0</v>
      </c>
      <c r="F61" s="3" t="s">
        <v>10</v>
      </c>
      <c r="G61" s="3">
        <v>0</v>
      </c>
      <c r="H61" s="4" t="s">
        <v>24</v>
      </c>
      <c r="I61" s="2" t="s">
        <v>50</v>
      </c>
      <c r="J61" s="4" t="s">
        <v>167</v>
      </c>
    </row>
    <row r="62" spans="1:10" s="15" customFormat="1" ht="23.1" customHeight="1" x14ac:dyDescent="0.3">
      <c r="A62" s="28"/>
      <c r="B62" s="10" t="s">
        <v>170</v>
      </c>
      <c r="C62" s="4" t="s">
        <v>168</v>
      </c>
      <c r="D62" s="3">
        <v>586.98</v>
      </c>
      <c r="E62" s="3">
        <v>0</v>
      </c>
      <c r="F62" s="3" t="s">
        <v>10</v>
      </c>
      <c r="G62" s="3">
        <v>0</v>
      </c>
      <c r="H62" s="4" t="s">
        <v>43</v>
      </c>
      <c r="I62" s="2" t="s">
        <v>45</v>
      </c>
      <c r="J62" s="4" t="s">
        <v>169</v>
      </c>
    </row>
    <row r="63" spans="1:10" s="15" customFormat="1" ht="23.1" customHeight="1" x14ac:dyDescent="0.3">
      <c r="A63" s="26" t="s">
        <v>171</v>
      </c>
      <c r="B63" s="12" t="s">
        <v>181</v>
      </c>
      <c r="C63" s="3" t="s">
        <v>10</v>
      </c>
      <c r="D63" s="3" t="s">
        <v>10</v>
      </c>
      <c r="E63" s="3" t="s">
        <v>10</v>
      </c>
      <c r="F63" s="3">
        <v>5160</v>
      </c>
      <c r="G63" s="3" t="s">
        <v>10</v>
      </c>
      <c r="H63" s="3" t="s">
        <v>10</v>
      </c>
      <c r="I63" s="3" t="s">
        <v>10</v>
      </c>
      <c r="J63" s="3" t="s">
        <v>16</v>
      </c>
    </row>
    <row r="64" spans="1:10" s="15" customFormat="1" ht="23.1" customHeight="1" x14ac:dyDescent="0.3">
      <c r="A64" s="27"/>
      <c r="B64" s="10" t="s">
        <v>172</v>
      </c>
      <c r="C64" s="4" t="s">
        <v>173</v>
      </c>
      <c r="D64" s="3">
        <v>1016.49</v>
      </c>
      <c r="E64" s="3">
        <v>872</v>
      </c>
      <c r="F64" s="3" t="s">
        <v>10</v>
      </c>
      <c r="G64" s="3" t="s">
        <v>10</v>
      </c>
      <c r="H64" s="4" t="s">
        <v>148</v>
      </c>
      <c r="I64" s="2" t="s">
        <v>45</v>
      </c>
      <c r="J64" s="4" t="s">
        <v>180</v>
      </c>
    </row>
    <row r="65" spans="1:10" s="15" customFormat="1" ht="23.1" customHeight="1" x14ac:dyDescent="0.3">
      <c r="A65" s="27"/>
      <c r="B65" s="10" t="s">
        <v>185</v>
      </c>
      <c r="C65" s="4" t="s">
        <v>10</v>
      </c>
      <c r="D65" s="3" t="s">
        <v>10</v>
      </c>
      <c r="E65" s="3">
        <v>2056.9499999999998</v>
      </c>
      <c r="F65" s="3" t="s">
        <v>10</v>
      </c>
      <c r="G65" s="3">
        <v>4199.21</v>
      </c>
      <c r="H65" s="4" t="s">
        <v>20</v>
      </c>
      <c r="I65" s="2" t="s">
        <v>81</v>
      </c>
      <c r="J65" s="4" t="s">
        <v>186</v>
      </c>
    </row>
    <row r="66" spans="1:10" s="15" customFormat="1" ht="23.1" customHeight="1" x14ac:dyDescent="0.3">
      <c r="A66" s="27"/>
      <c r="B66" s="10">
        <v>44914</v>
      </c>
      <c r="C66" s="4" t="s">
        <v>174</v>
      </c>
      <c r="D66" s="3">
        <v>414.93</v>
      </c>
      <c r="E66" s="3">
        <v>445.5</v>
      </c>
      <c r="F66" s="3" t="s">
        <v>10</v>
      </c>
      <c r="G66" s="3">
        <f>2427.68/2</f>
        <v>1213.8399999999999</v>
      </c>
      <c r="H66" s="4" t="s">
        <v>176</v>
      </c>
      <c r="I66" s="2" t="s">
        <v>55</v>
      </c>
      <c r="J66" s="4" t="s">
        <v>177</v>
      </c>
    </row>
    <row r="67" spans="1:10" s="15" customFormat="1" ht="23.1" customHeight="1" x14ac:dyDescent="0.3">
      <c r="A67" s="27"/>
      <c r="B67" s="10">
        <v>44914</v>
      </c>
      <c r="C67" s="4" t="s">
        <v>175</v>
      </c>
      <c r="D67" s="3">
        <v>1092.99</v>
      </c>
      <c r="E67" s="3">
        <v>445.5</v>
      </c>
      <c r="F67" s="3" t="s">
        <v>10</v>
      </c>
      <c r="G67" s="3">
        <v>1213.8399999999999</v>
      </c>
      <c r="H67" s="4" t="s">
        <v>24</v>
      </c>
      <c r="I67" s="2" t="s">
        <v>55</v>
      </c>
      <c r="J67" s="4" t="s">
        <v>177</v>
      </c>
    </row>
    <row r="68" spans="1:10" s="15" customFormat="1" ht="23.1" customHeight="1" x14ac:dyDescent="0.3">
      <c r="A68" s="28"/>
      <c r="B68" s="10" t="s">
        <v>182</v>
      </c>
      <c r="C68" s="4" t="s">
        <v>183</v>
      </c>
      <c r="D68" s="3">
        <v>548.1</v>
      </c>
      <c r="E68" s="3">
        <v>436</v>
      </c>
      <c r="F68" s="3" t="s">
        <v>10</v>
      </c>
      <c r="G68" s="3" t="s">
        <v>10</v>
      </c>
      <c r="H68" s="4" t="s">
        <v>176</v>
      </c>
      <c r="I68" s="2" t="s">
        <v>45</v>
      </c>
      <c r="J68" s="4" t="s">
        <v>184</v>
      </c>
    </row>
    <row r="69" spans="1:10" ht="23.1" customHeight="1" x14ac:dyDescent="0.3">
      <c r="B69" s="25" t="s">
        <v>104</v>
      </c>
      <c r="C69" s="25"/>
      <c r="D69" s="19">
        <f>SUM(D3:D68)</f>
        <v>29760.670000000002</v>
      </c>
      <c r="E69" s="19">
        <f>SUM(E3:E68)</f>
        <v>25277.520000000004</v>
      </c>
      <c r="F69" s="19">
        <f>SUM(F3:F68)</f>
        <v>61920</v>
      </c>
      <c r="G69" s="19">
        <f>SUM(G3:G68)-(G10)</f>
        <v>58509.569999999978</v>
      </c>
      <c r="H69" s="20"/>
      <c r="I69" s="21"/>
      <c r="J69" s="21"/>
    </row>
  </sheetData>
  <autoFilter ref="A2:J53" xr:uid="{916408DE-7132-49E1-95DC-80BD17DB6977}">
    <filterColumn colId="0" showButton="0"/>
  </autoFilter>
  <mergeCells count="16">
    <mergeCell ref="A3:A7"/>
    <mergeCell ref="A1:C1"/>
    <mergeCell ref="D1:J1"/>
    <mergeCell ref="A2:B2"/>
    <mergeCell ref="B69:C69"/>
    <mergeCell ref="A16:A23"/>
    <mergeCell ref="A8:A15"/>
    <mergeCell ref="A24:A26"/>
    <mergeCell ref="A27:A31"/>
    <mergeCell ref="A32:A37"/>
    <mergeCell ref="A38:A42"/>
    <mergeCell ref="A43:A48"/>
    <mergeCell ref="A49:A53"/>
    <mergeCell ref="A54:A57"/>
    <mergeCell ref="A63:A68"/>
    <mergeCell ref="A58:A62"/>
  </mergeCells>
  <pageMargins left="0.51181102362204722" right="0.51181102362204722" top="0.78740157480314965" bottom="0.78740157480314965" header="0.31496062992125984" footer="0.31496062992125984"/>
  <pageSetup paperSize="9" scale="5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4" ma:contentTypeDescription="Crie um novo documento." ma:contentTypeScope="" ma:versionID="f64c25e08666009c9e14607cb1e8764b">
  <xsd:schema xmlns:xsd="http://www.w3.org/2001/XMLSchema" xmlns:xs="http://www.w3.org/2001/XMLSchema" xmlns:p="http://schemas.microsoft.com/office/2006/metadata/properties" xmlns:ns2="6f80612b-0154-4d70-ab2d-3040ac581d61" xmlns:ns3="f246c8ff-8982-4edb-9104-ad1b16d56788" targetNamespace="http://schemas.microsoft.com/office/2006/metadata/properties" ma:root="true" ma:fieldsID="33188f057fbeeade4a58657ca3215329" ns2:_="" ns3:_="">
    <xsd:import namespace="6f80612b-0154-4d70-ab2d-3040ac581d61"/>
    <xsd:import namespace="f246c8ff-8982-4edb-9104-ad1b16d56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993c0ef-3934-4be6-936c-8d16accd6d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6c8ff-8982-4edb-9104-ad1b16d567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33e1937-6103-409f-8d01-7de00ddf73f4}" ma:internalName="TaxCatchAll" ma:showField="CatchAllData" ma:web="f246c8ff-8982-4edb-9104-ad1b16d567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46c8ff-8982-4edb-9104-ad1b16d56788" xsi:nil="true"/>
    <lcf76f155ced4ddcb4097134ff3c332f xmlns="6f80612b-0154-4d70-ab2d-3040ac581d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3FCA67-19E2-470C-90D6-039F796E49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8B32F-03AF-4B7E-95B8-C02BF65C4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0612b-0154-4d70-ab2d-3040ac581d61"/>
    <ds:schemaRef ds:uri="f246c8ff-8982-4edb-9104-ad1b16d56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8235E6-7E67-49FA-9905-5C0B98E8881E}">
  <ds:schemaRefs>
    <ds:schemaRef ds:uri="6f80612b-0154-4d70-ab2d-3040ac581d6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f246c8ff-8982-4edb-9104-ad1b16d567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Franciani Ribeiro</dc:creator>
  <cp:lastModifiedBy>Franciani Ribeiro</cp:lastModifiedBy>
  <cp:lastPrinted>2022-12-06T14:31:07Z</cp:lastPrinted>
  <dcterms:created xsi:type="dcterms:W3CDTF">2021-08-24T14:30:06Z</dcterms:created>
  <dcterms:modified xsi:type="dcterms:W3CDTF">2023-01-30T19:15:22Z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2957400</vt:r8>
  </property>
  <property fmtid="{D5CDD505-2E9C-101B-9397-08002B2CF9AE}" pid="4" name="MediaServiceImageTags">
    <vt:lpwstr/>
  </property>
</Properties>
</file>